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M:\Functions (Funds Mgmt, QC, Etc.)\Single Family RFP\2026 RFP - Impact Fund\4. Ready for web posting\Still to do\"/>
    </mc:Choice>
  </mc:AlternateContent>
  <xr:revisionPtr revIDLastSave="0" documentId="13_ncr:1_{7FA2D369-0237-4DB0-B268-5412E7185402}" xr6:coauthVersionLast="47" xr6:coauthVersionMax="47" xr10:uidLastSave="{00000000-0000-0000-0000-000000000000}"/>
  <workbookProtection workbookAlgorithmName="SHA-512" workbookHashValue="Xg6aPN5lh8eKMnRdUdVAH/jKogavY1oU6Kks/uA8yeLrPy4Q2Jl3EMHys7M+QGb0GtnDIUrpRM6foTrkTffROw==" workbookSaltValue="jJX4S5KWHxd4voJa43g5BQ==" workbookSpinCount="100000" lockStructure="1"/>
  <bookViews>
    <workbookView xWindow="-28920" yWindow="-120" windowWidth="29040" windowHeight="15840" tabRatio="918" xr2:uid="{00000000-000D-0000-FFFF-FFFF00000000}"/>
  </bookViews>
  <sheets>
    <sheet name="SUMMARY" sheetId="62" r:id="rId1"/>
    <sheet name="1 - Sources and Uses" sheetId="38" state="hidden" r:id="rId2"/>
    <sheet name="1 - Project Info" sheetId="43" r:id="rId3"/>
    <sheet name="1 - Leverage" sheetId="42" r:id="rId4"/>
    <sheet name="1 - Value Gap" sheetId="41" r:id="rId5"/>
    <sheet name="1 - Aff Gap" sheetId="45" r:id="rId6"/>
  </sheets>
  <definedNames>
    <definedName name="Choose_One" comment="Click to Drop Down" localSheetId="3">#REF!</definedName>
    <definedName name="Choose_One" comment="Click to Drop Down" localSheetId="2">#REF!</definedName>
    <definedName name="Choose_One" comment="Click to Drop Down" localSheetId="4">#REF!</definedName>
    <definedName name="Choose_One" comment="Click to Drop Down">#REF!</definedName>
    <definedName name="_xlnm.Print_Area" localSheetId="5">'1 - Aff Gap'!$A$1:$F$43</definedName>
    <definedName name="_xlnm.Print_Area" localSheetId="3">'1 - Leverage'!$A$1:$F$18</definedName>
    <definedName name="_xlnm.Print_Area" localSheetId="2">'1 - Project Info'!$A$1:$G$60</definedName>
    <definedName name="_xlnm.Print_Area" localSheetId="1">'1 - Sources and Uses'!$A$1:$I$39</definedName>
    <definedName name="_xlnm.Print_Area" localSheetId="4">'1 - Value Gap'!$A$1:$H$29</definedName>
    <definedName name="solver_eng" localSheetId="4" hidden="1">1</definedName>
    <definedName name="solver_neg" localSheetId="4" hidden="1">1</definedName>
    <definedName name="solver_num" localSheetId="4" hidden="1">0</definedName>
    <definedName name="solver_opt" localSheetId="4" hidden="1">'1 - Value Gap'!$H$25</definedName>
    <definedName name="solver_typ" localSheetId="4" hidden="1">1</definedName>
    <definedName name="solver_val" localSheetId="4" hidden="1">0</definedName>
    <definedName name="solver_ver" localSheetId="4" hidde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4" i="38" l="1"/>
  <c r="C24" i="38"/>
  <c r="C21" i="38"/>
  <c r="G45" i="43"/>
  <c r="F28" i="62"/>
  <c r="F29" i="62" s="1"/>
  <c r="F30" i="62"/>
  <c r="C30" i="38" l="1"/>
  <c r="C29" i="38"/>
  <c r="F22" i="62"/>
  <c r="I5" i="38"/>
  <c r="E20" i="38" l="1"/>
  <c r="C20" i="38"/>
  <c r="D26" i="38" l="1"/>
  <c r="F33" i="45" l="1"/>
  <c r="I34" i="38"/>
  <c r="I33" i="38"/>
  <c r="I32" i="38"/>
  <c r="I31" i="38"/>
  <c r="I30" i="38"/>
  <c r="I26" i="38"/>
  <c r="I11" i="38"/>
  <c r="I3" i="38"/>
  <c r="I4" i="38"/>
  <c r="F25" i="62"/>
  <c r="F24" i="62"/>
  <c r="A34" i="38"/>
  <c r="B34" i="38"/>
  <c r="C34" i="38"/>
  <c r="D34" i="38"/>
  <c r="A35" i="38"/>
  <c r="B35" i="38"/>
  <c r="C35" i="38"/>
  <c r="D35" i="38"/>
  <c r="A36" i="38"/>
  <c r="B36" i="38"/>
  <c r="C36" i="38"/>
  <c r="D36" i="38"/>
  <c r="A37" i="38"/>
  <c r="B37" i="38"/>
  <c r="C37" i="38"/>
  <c r="D37" i="38"/>
  <c r="A38" i="38"/>
  <c r="B38" i="38"/>
  <c r="C38" i="38"/>
  <c r="D38" i="38"/>
  <c r="A39" i="38"/>
  <c r="B39" i="38"/>
  <c r="C39" i="38"/>
  <c r="D39" i="38"/>
  <c r="D33" i="38" l="1"/>
  <c r="C33" i="38"/>
  <c r="B33" i="38"/>
  <c r="A33" i="38"/>
  <c r="I21" i="38"/>
  <c r="I20" i="38"/>
  <c r="C11" i="38"/>
  <c r="C10" i="38"/>
  <c r="B5" i="38"/>
  <c r="B3" i="38"/>
  <c r="B2" i="38"/>
  <c r="D22" i="38"/>
  <c r="E22" i="38" s="1"/>
  <c r="E21" i="38"/>
  <c r="E19" i="38"/>
  <c r="C19" i="38"/>
  <c r="D12" i="38"/>
  <c r="E11" i="38"/>
  <c r="E10" i="38"/>
  <c r="D14" i="38" l="1"/>
  <c r="D16" i="38"/>
  <c r="C26" i="38"/>
  <c r="C12" i="38"/>
  <c r="E12" i="38"/>
  <c r="I22" i="38"/>
  <c r="H6" i="41"/>
  <c r="I25" i="41"/>
  <c r="C14" i="38" l="1"/>
  <c r="C16" i="38"/>
  <c r="F11" i="45"/>
  <c r="I25" i="38" s="1"/>
  <c r="H9" i="41" l="1"/>
  <c r="F39" i="45" l="1"/>
  <c r="D14" i="42" l="1"/>
  <c r="I35" i="38"/>
  <c r="F35" i="45" l="1"/>
  <c r="F19" i="62" s="1"/>
  <c r="H23" i="41"/>
  <c r="H26" i="41"/>
  <c r="F18" i="62" s="1"/>
  <c r="G34" i="45" l="1"/>
  <c r="G53" i="43" l="1"/>
  <c r="I12" i="38" s="1"/>
  <c r="G36" i="43"/>
  <c r="F40" i="45" l="1"/>
  <c r="C22" i="38" l="1"/>
  <c r="F20" i="62"/>
  <c r="F13" i="45"/>
  <c r="F14" i="45" l="1"/>
  <c r="F22" i="43"/>
  <c r="F23" i="43" s="1"/>
  <c r="G33" i="45" l="1"/>
  <c r="I27" i="38"/>
  <c r="F23" i="62" l="1"/>
  <c r="F32" i="62" s="1"/>
  <c r="G46" i="43"/>
  <c r="G54" i="43"/>
  <c r="H5" i="41" s="1"/>
  <c r="H7" i="41" s="1"/>
  <c r="I6" i="38"/>
  <c r="I13" i="38" s="1"/>
  <c r="I15" i="38" l="1"/>
  <c r="I17" i="38"/>
  <c r="A28" i="41"/>
  <c r="I23" i="41"/>
  <c r="I8" i="38"/>
  <c r="I10" i="38"/>
</calcChain>
</file>

<file path=xl/sharedStrings.xml><?xml version="1.0" encoding="utf-8"?>
<sst xmlns="http://schemas.openxmlformats.org/spreadsheetml/2006/main" count="333" uniqueCount="223">
  <si>
    <t>Type of Activity 
Being Funded</t>
  </si>
  <si>
    <t>Philanthropic Leverage</t>
  </si>
  <si>
    <t>Ownership Type:</t>
  </si>
  <si>
    <t>Soft Costs</t>
  </si>
  <si>
    <t>Federal Leverage</t>
  </si>
  <si>
    <t>Provide the following information on a PER UNIT BASIS</t>
  </si>
  <si>
    <t xml:space="preserve">Total Hard Costs </t>
  </si>
  <si>
    <t xml:space="preserve"> Project Information Financial Worksheet</t>
  </si>
  <si>
    <t>Typical Lot Size</t>
  </si>
  <si>
    <t>Total Soft Costs</t>
  </si>
  <si>
    <t>Value Gap</t>
  </si>
  <si>
    <t>Local Employer Leverage</t>
  </si>
  <si>
    <t>City Leverage</t>
  </si>
  <si>
    <t>County Leverage</t>
  </si>
  <si>
    <t>State Leverage</t>
  </si>
  <si>
    <t>Click to Enter</t>
  </si>
  <si>
    <t>Manufactured Home</t>
  </si>
  <si>
    <t>Fee Simple</t>
  </si>
  <si>
    <t>Tribal Trust/Allotted</t>
  </si>
  <si>
    <t>Condominium</t>
  </si>
  <si>
    <t>Cooperative</t>
  </si>
  <si>
    <t xml:space="preserve"> Value Gap Worksheet</t>
  </si>
  <si>
    <t>Explanation, clarification or additional information if needed:</t>
  </si>
  <si>
    <t>Yes</t>
  </si>
  <si>
    <t>No</t>
  </si>
  <si>
    <t>Community Second</t>
  </si>
  <si>
    <t>See Minnesota Housing's website for program details</t>
  </si>
  <si>
    <t xml:space="preserve">TOTALS: </t>
  </si>
  <si>
    <t xml:space="preserve"> Property Information: Property Values and Recent Sales</t>
  </si>
  <si>
    <t xml:space="preserve"> Unit Development Budget </t>
  </si>
  <si>
    <t>Proposed Unit Information</t>
  </si>
  <si>
    <t>Style of proposed unit (choose one):</t>
  </si>
  <si>
    <t>Total Finished Square Feet of proposed unit:</t>
  </si>
  <si>
    <t>Number of Bedrooms:</t>
  </si>
  <si>
    <t>Number of Bathrooms:</t>
  </si>
  <si>
    <t>Garage:</t>
  </si>
  <si>
    <t>Lot Width (in Feet):</t>
  </si>
  <si>
    <t>Lot Depth (in Feet):</t>
  </si>
  <si>
    <t>Lot Square Footage:</t>
  </si>
  <si>
    <t>Basement:</t>
  </si>
  <si>
    <t>Finished</t>
  </si>
  <si>
    <t>Unfinished</t>
  </si>
  <si>
    <t>Crawlspace</t>
  </si>
  <si>
    <t>Slab-on-grade</t>
  </si>
  <si>
    <t>Rambler (one story)</t>
  </si>
  <si>
    <t>1 1/2 story</t>
  </si>
  <si>
    <t>Modular</t>
  </si>
  <si>
    <t>2+ story</t>
  </si>
  <si>
    <t>Site-Built</t>
  </si>
  <si>
    <t>Contract-for-Deed</t>
  </si>
  <si>
    <t>Anticipated Value Gap Per Unit</t>
  </si>
  <si>
    <t xml:space="preserve">Total Development Cost Per Unit </t>
  </si>
  <si>
    <t>Applicant's Own Funds</t>
  </si>
  <si>
    <t>Lot Acreage:</t>
  </si>
  <si>
    <t>Total Hard Costs + Soft Costs (Total Development Cost (TDC))</t>
  </si>
  <si>
    <t>If yes, # of stalls:</t>
  </si>
  <si>
    <t>Structure Acquisition</t>
  </si>
  <si>
    <t>Land Acquisition</t>
  </si>
  <si>
    <t>Total Value Gap Contributions from all sources:</t>
  </si>
  <si>
    <t>Unit Construction Total</t>
  </si>
  <si>
    <t>Acquisition, Demolition and Site Work Total</t>
  </si>
  <si>
    <t>Number of stories above grade:</t>
  </si>
  <si>
    <t>For example: Impact Fund Dollars awarded for Affordability Gap would cover settlement charges and minimum required downpayment amount first, and then, if funds are left over, mortgage principal write-down only to the extent allowable per Minnesota Housing's Impact Fund Household Affordability Gap Eligibility policy.</t>
  </si>
  <si>
    <t>Panelized</t>
  </si>
  <si>
    <t>Applicant Name:</t>
  </si>
  <si>
    <t>Activity:</t>
  </si>
  <si>
    <t>Project Name:</t>
  </si>
  <si>
    <t>Unit Type:</t>
  </si>
  <si>
    <t>Proposed</t>
  </si>
  <si>
    <t>Recommended</t>
  </si>
  <si>
    <t xml:space="preserve">Total </t>
  </si>
  <si>
    <t># of Value Gap Units:</t>
  </si>
  <si>
    <t>Construction/Rehabilitation Costs</t>
  </si>
  <si>
    <t>% Over/Under Historical 80th Percentile</t>
  </si>
  <si>
    <t>Committed</t>
  </si>
  <si>
    <t>Total Soft Costs (incl. developer fee)</t>
  </si>
  <si>
    <t>Pending</t>
  </si>
  <si>
    <t xml:space="preserve">TOTAL VALUE GAP SOURCES:  </t>
  </si>
  <si>
    <t>First Mortgage</t>
  </si>
  <si>
    <t>Purchase Price</t>
  </si>
  <si>
    <t>Settlement/Closing Costs</t>
  </si>
  <si>
    <t>Seller Resources</t>
  </si>
  <si>
    <t xml:space="preserve">TOTAL PURCHASE COSTS:   </t>
  </si>
  <si>
    <t>Leverage Source</t>
  </si>
  <si>
    <t>Total Amount</t>
  </si>
  <si>
    <t>Type</t>
  </si>
  <si>
    <t>GMHF: Affordability Gap</t>
  </si>
  <si>
    <t>Minnesota Housing DPA</t>
  </si>
  <si>
    <t xml:space="preserve">TOTAL AFFORDABILITY GAP SOURCES:  </t>
  </si>
  <si>
    <t>Type of Activity</t>
  </si>
  <si>
    <t>Affordability Gap/Downpayment Assistance</t>
  </si>
  <si>
    <t>Demolition and Utility Connections</t>
  </si>
  <si>
    <t>Typical Unit</t>
  </si>
  <si>
    <t>Select to Enter</t>
  </si>
  <si>
    <t>[enter name of source]</t>
  </si>
  <si>
    <t>Borrower Resources (i.e. borrower's own funds)</t>
  </si>
  <si>
    <t>Other - provide explanation in notes</t>
  </si>
  <si>
    <t>Co-Funder: Greater Minnesota Housing Fund (GMHF)</t>
  </si>
  <si>
    <t>Minnesota Housing downpayment and closing cost assistance (not Impact Fund)</t>
  </si>
  <si>
    <r>
      <t>Total Purchase Costs</t>
    </r>
    <r>
      <rPr>
        <b/>
        <i/>
        <sz val="11"/>
        <rFont val="Calibri"/>
        <family val="2"/>
      </rPr>
      <t xml:space="preserve"> (Purchase Price + Settlement and Closing Costs)</t>
    </r>
  </si>
  <si>
    <r>
      <t xml:space="preserve">Anticipated Affordability Gap Per Unit </t>
    </r>
    <r>
      <rPr>
        <b/>
        <i/>
        <sz val="11"/>
        <rFont val="Calibri"/>
        <family val="2"/>
      </rPr>
      <t>(Total Purchase Price - First Mortgage)</t>
    </r>
  </si>
  <si>
    <r>
      <t xml:space="preserve">TOTAL </t>
    </r>
    <r>
      <rPr>
        <sz val="11"/>
        <rFont val="Calibri"/>
        <family val="2"/>
      </rPr>
      <t>Number of Proposed Units in this Workbook with Affordability Gap</t>
    </r>
  </si>
  <si>
    <r>
      <t xml:space="preserve">Leverage Sources </t>
    </r>
    <r>
      <rPr>
        <b/>
        <sz val="14"/>
        <color indexed="8"/>
        <rFont val="Calibri"/>
        <family val="2"/>
      </rPr>
      <t>Worksheet</t>
    </r>
  </si>
  <si>
    <t>Are these funds committed?</t>
  </si>
  <si>
    <r>
      <t xml:space="preserve">The leveraged sources listed below </t>
    </r>
    <r>
      <rPr>
        <sz val="11"/>
        <rFont val="Calibri"/>
        <family val="2"/>
      </rPr>
      <t>must match the sources on the Leverage Sources Worksheet.</t>
    </r>
  </si>
  <si>
    <t>Funds committed</t>
  </si>
  <si>
    <t xml:space="preserve">% Over/Under Historical 80th Percentile </t>
  </si>
  <si>
    <t xml:space="preserve">TOTAL DEVELOPMENT COST (TDC):  </t>
  </si>
  <si>
    <t>Total Affordability Gap Required</t>
  </si>
  <si>
    <t>Total Admin Fee Required</t>
  </si>
  <si>
    <t xml:space="preserve">IMPACT FUNDS AFFORDABILITY GAP REQUIRED:  </t>
  </si>
  <si>
    <t>Affordability Gap Sources (per unit)</t>
  </si>
  <si>
    <t>Affordability Gap Uses (per unit)</t>
  </si>
  <si>
    <t>Typical Homebuyer Household Profile</t>
  </si>
  <si>
    <t># of Affordability Gap Units:</t>
  </si>
  <si>
    <t>Administration fee per unit</t>
  </si>
  <si>
    <r>
      <rPr>
        <b/>
        <sz val="11"/>
        <rFont val="Calibri"/>
        <family val="2"/>
        <scheme val="minor"/>
      </rPr>
      <t>TOTAL</t>
    </r>
    <r>
      <rPr>
        <sz val="11"/>
        <rFont val="Calibri"/>
        <family val="2"/>
        <scheme val="minor"/>
      </rPr>
      <t xml:space="preserve"> Number of Proposed Units in this Workbook with Affordability Gap</t>
    </r>
  </si>
  <si>
    <t>Value Gap Uses (per unit)</t>
  </si>
  <si>
    <t>TDC Impact Fund Historical 80th Percentile</t>
  </si>
  <si>
    <t>Value Gap Sources (per unit)</t>
  </si>
  <si>
    <t>If requesting Administration Fee, be sure to include the total Administration Fee amount into the RFP Funding Request Chart in the General Application Workbook.</t>
  </si>
  <si>
    <r>
      <t xml:space="preserve">TOTAL </t>
    </r>
    <r>
      <rPr>
        <sz val="11"/>
        <rFont val="Calibri"/>
        <family val="2"/>
        <scheme val="minor"/>
      </rPr>
      <t>Number of Units requesting Administration Fee x Amount of Administration Fee =</t>
    </r>
    <r>
      <rPr>
        <b/>
        <sz val="11"/>
        <rFont val="Calibri"/>
        <family val="2"/>
        <scheme val="minor"/>
      </rPr>
      <t xml:space="preserve"> Total Impact Fund Administration Fee for units in this Workbook</t>
    </r>
  </si>
  <si>
    <t>Affordability Gap Worksheet</t>
  </si>
  <si>
    <t>Review eligibility criteria under RFP -- Co-Funder and Partner Information</t>
  </si>
  <si>
    <t>Anticipated After Improved Appraised Value (i.e., Fair Market Sales Price)</t>
  </si>
  <si>
    <r>
      <t>For example: explanation for high costs - environmental clean up, larger homes, etc</t>
    </r>
    <r>
      <rPr>
        <b/>
        <i/>
        <sz val="11"/>
        <rFont val="Calibri"/>
        <family val="2"/>
        <scheme val="minor"/>
      </rPr>
      <t>.</t>
    </r>
    <r>
      <rPr>
        <i/>
        <sz val="11"/>
        <rFont val="Calibri"/>
        <family val="2"/>
        <scheme val="minor"/>
      </rPr>
      <t>)</t>
    </r>
  </si>
  <si>
    <t>Impact Fund: Affordability Gap (Grant or Loans)</t>
  </si>
  <si>
    <t xml:space="preserve">Impact Fund: Value Gap </t>
  </si>
  <si>
    <t>Total Leverage Sources</t>
  </si>
  <si>
    <t>Affordability Gap (per unit)</t>
  </si>
  <si>
    <t>Tri-level/multi-level split</t>
  </si>
  <si>
    <t>Bi-level/split entry</t>
  </si>
  <si>
    <t>Prospective/not yet solicited</t>
  </si>
  <si>
    <t>Total Amount 
(specific to the project seeking Impact Funds)</t>
  </si>
  <si>
    <t>Notes 
(include explanations, dates of possible commitment, how much will go toward this project, or other relevant notes)</t>
  </si>
  <si>
    <t xml:space="preserve">Name of Organization Providing Leverage </t>
  </si>
  <si>
    <r>
      <t>Modular</t>
    </r>
    <r>
      <rPr>
        <b/>
        <sz val="11"/>
        <rFont val="Calibri"/>
        <family val="2"/>
      </rPr>
      <t>,</t>
    </r>
    <r>
      <rPr>
        <sz val="11"/>
        <rFont val="Calibri"/>
        <family val="2"/>
      </rPr>
      <t xml:space="preserve"> Panelized, or Site-Built? (choose one):</t>
    </r>
  </si>
  <si>
    <t>Land Acquisition (actual cost)</t>
  </si>
  <si>
    <t>Multi-unit (2-4 unit)</t>
  </si>
  <si>
    <t>Yes, attached</t>
  </si>
  <si>
    <t>Yes, detached</t>
  </si>
  <si>
    <r>
      <t xml:space="preserve">Value Gap Sources </t>
    </r>
    <r>
      <rPr>
        <b/>
        <strike/>
        <sz val="11"/>
        <rFont val="Calibri"/>
        <family val="2"/>
        <scheme val="minor"/>
      </rPr>
      <t>-</t>
    </r>
    <r>
      <rPr>
        <sz val="11"/>
        <rFont val="Calibri"/>
        <family val="2"/>
      </rPr>
      <t xml:space="preserve"> Per Unit</t>
    </r>
  </si>
  <si>
    <r>
      <t>Include all potential sources of affordability gap per unit, including the Impact Fund request. This section should be consistent with your answers to the "Affordability Gap Funding" questions in the Activity Application.</t>
    </r>
    <r>
      <rPr>
        <b/>
        <sz val="11"/>
        <rFont val="Calibri"/>
        <family val="2"/>
        <scheme val="minor"/>
      </rPr>
      <t xml:space="preserve"> </t>
    </r>
    <r>
      <rPr>
        <sz val="11"/>
        <rFont val="Calibri"/>
        <family val="2"/>
        <scheme val="minor"/>
      </rPr>
      <t xml:space="preserve">Leverage sources below </t>
    </r>
    <r>
      <rPr>
        <sz val="11"/>
        <rFont val="Calibri"/>
        <family val="2"/>
      </rPr>
      <t>must match the sources on the Leverage Sources Worksheet.</t>
    </r>
  </si>
  <si>
    <r>
      <t xml:space="preserve">Typical </t>
    </r>
    <r>
      <rPr>
        <b/>
        <sz val="11"/>
        <rFont val="Calibri"/>
        <family val="2"/>
      </rPr>
      <t>Impact Fund Affordability Gap (Grant or Loan) Dollars per unit</t>
    </r>
  </si>
  <si>
    <r>
      <t xml:space="preserve">TOTAL </t>
    </r>
    <r>
      <rPr>
        <sz val="11"/>
        <rFont val="Calibri"/>
        <family val="2"/>
      </rPr>
      <t xml:space="preserve">Number of Units  with Affordability Gap x Impact Fund Affordability Gap Dollars per unit = </t>
    </r>
    <r>
      <rPr>
        <b/>
        <sz val="11"/>
        <rFont val="Calibri"/>
        <family val="2"/>
      </rPr>
      <t xml:space="preserve">Total Impact Fund Affordability Gap Funds </t>
    </r>
    <r>
      <rPr>
        <sz val="11"/>
        <rFont val="Calibri"/>
        <family val="2"/>
      </rPr>
      <t>requested for units in this set</t>
    </r>
  </si>
  <si>
    <t>Include additional explanation, clarification or information, including any deviation from auto-calculated fields or industry averages:</t>
  </si>
  <si>
    <t>Developer Fee</t>
  </si>
  <si>
    <t>Proposed Activity</t>
  </si>
  <si>
    <t>Type of Funds</t>
  </si>
  <si>
    <r>
      <t xml:space="preserve">Minnesota Housing - </t>
    </r>
    <r>
      <rPr>
        <b/>
        <sz val="11"/>
        <rFont val="Calibri"/>
        <family val="2"/>
      </rPr>
      <t xml:space="preserve">Impact Fund  </t>
    </r>
  </si>
  <si>
    <t>Interim Loan</t>
  </si>
  <si>
    <t xml:space="preserve">Deferred Loan  </t>
  </si>
  <si>
    <r>
      <t>Greater Minnesota Housing Fund (GMHF)</t>
    </r>
    <r>
      <rPr>
        <sz val="11"/>
        <rFont val="Calibri"/>
        <family val="2"/>
      </rPr>
      <t xml:space="preserve"> 
(Review eligibility criteria and funding limits on Minnesota Housing's Impact Fund webpage under RFP Co-Funder and Partner Information)</t>
    </r>
  </si>
  <si>
    <t>Value Gap grant</t>
  </si>
  <si>
    <r>
      <t xml:space="preserve">TOTAL </t>
    </r>
    <r>
      <rPr>
        <sz val="11"/>
        <rFont val="Calibri"/>
        <family val="2"/>
      </rPr>
      <t xml:space="preserve">Number of Units with Value Gap x Impact Fund Value Gap Dollars per unit = </t>
    </r>
    <r>
      <rPr>
        <b/>
        <sz val="11"/>
        <rFont val="Calibri"/>
        <family val="2"/>
      </rPr>
      <t xml:space="preserve">Total Impact Fund Value Gap Funds </t>
    </r>
    <r>
      <rPr>
        <sz val="11"/>
        <rFont val="Calibri"/>
        <family val="2"/>
      </rPr>
      <t>for units in set 1</t>
    </r>
  </si>
  <si>
    <t>Affordability Gap grant</t>
  </si>
  <si>
    <t>Grant funds may be issued from a variety of sources.</t>
  </si>
  <si>
    <t>Total GMHF Request</t>
  </si>
  <si>
    <t>Admin Fee grant</t>
  </si>
  <si>
    <t xml:space="preserve">Total Dollar 
Amount Requested </t>
  </si>
  <si>
    <t>Total Minnesota Housing Request</t>
  </si>
  <si>
    <t>Will properties be placed in a community land trust?</t>
  </si>
  <si>
    <t>Impact Fund: Land Acquisition (HIB)</t>
  </si>
  <si>
    <t>Impact Fund: Value Gap (Grant or HIB)</t>
  </si>
  <si>
    <t>Be sure to enter an amount here if requesting an Interim Loan</t>
  </si>
  <si>
    <t>Total # of units to be completed with Value Gap dollars</t>
  </si>
  <si>
    <t>Total # of units to be completed with Affordability Gap dollars</t>
  </si>
  <si>
    <t xml:space="preserve">Total # of units to be completed with GMHF dollars  </t>
  </si>
  <si>
    <t>Land Acquisition, Demolition, and Utility Connections (CLTs only)</t>
  </si>
  <si>
    <t>Downpayment Assistance/Affordability Gap</t>
  </si>
  <si>
    <r>
      <t xml:space="preserve">Typical </t>
    </r>
    <r>
      <rPr>
        <b/>
        <sz val="11"/>
        <rFont val="Calibri"/>
        <family val="2"/>
      </rPr>
      <t>Impact Fund Value Gap Dollars per unit</t>
    </r>
    <r>
      <rPr>
        <b/>
        <strike/>
        <sz val="11"/>
        <rFont val="Calibri"/>
        <family val="2"/>
        <scheme val="minor"/>
      </rPr>
      <t xml:space="preserve"> </t>
    </r>
  </si>
  <si>
    <t>Land Acquisition, Demolition, and Utility Connections</t>
  </si>
  <si>
    <t>Brief description of the type of units listed in this worksheet, for example 1-1/2 story single family homes, 5-unit townhomes, specific community being served, etc.</t>
  </si>
  <si>
    <t xml:space="preserve">Are you willing to accept Housing Infrastructure Bond (HIB) Proceeds? </t>
  </si>
  <si>
    <t xml:space="preserve">Impact Fund Value Gap Historical 80th Percentile </t>
  </si>
  <si>
    <t>Impact Fund Affordability Gap Historical 80th Percentile</t>
  </si>
  <si>
    <t>Hard Costs: Acquisition, Demolition and Site Work</t>
  </si>
  <si>
    <t>Hard Costs: Unit Construction</t>
  </si>
  <si>
    <r>
      <t xml:space="preserve">TOTAL </t>
    </r>
    <r>
      <rPr>
        <sz val="11"/>
        <rFont val="Calibri"/>
        <family val="2"/>
      </rPr>
      <t>Number of Proposed Units in this set with Impact Fund Value Gap</t>
    </r>
  </si>
  <si>
    <r>
      <rPr>
        <b/>
        <sz val="11"/>
        <rFont val="Calibri"/>
        <family val="2"/>
      </rPr>
      <t xml:space="preserve">Instructions: </t>
    </r>
    <r>
      <rPr>
        <sz val="11"/>
        <rFont val="Calibri"/>
        <family val="2"/>
      </rPr>
      <t>Calculate Affordability Gap for the typical buyer of the typical home you propose to serve. Do not underestimate homebuyers' financial capacity to maximize your Impact Fund Affordability Gap request. Actual need may not be the same as the proposed amounts listed. We will prioritize affordability gap for households up to 80% AMI.
If requesting an Administration Fee, complete the Administration Fee section. 
Affordability Gap is only for the following: minimum downpayment required by homebuyer's first mortgage, homebuyer's settlement charges, and long-term affordability gap.</t>
    </r>
  </si>
  <si>
    <t>Acquisition Rehabilitation Resale</t>
  </si>
  <si>
    <r>
      <rPr>
        <b/>
        <sz val="22"/>
        <rFont val="Calibri"/>
        <family val="2"/>
        <scheme val="minor"/>
      </rPr>
      <t xml:space="preserve">FUNDING REQUEST SUMMARY </t>
    </r>
    <r>
      <rPr>
        <b/>
        <sz val="14"/>
        <rFont val="Calibri"/>
        <family val="2"/>
        <scheme val="minor"/>
      </rPr>
      <t xml:space="preserve">
Acquisition Rehabilitation Resale
Value Gap and Affordability Gap</t>
    </r>
  </si>
  <si>
    <t>Acquisition, Rehabilitation, Resale</t>
  </si>
  <si>
    <t>Demo, Utility Connections, Other (site work, contingency)</t>
  </si>
  <si>
    <t xml:space="preserve"> IMPACT FUND VALUE GAP REQUIRED: </t>
  </si>
  <si>
    <t>Total Leverage from non-Impact Fund Sources</t>
  </si>
  <si>
    <t>Combined Borrower and Seller Resources</t>
  </si>
  <si>
    <t>70 Character maximum</t>
  </si>
  <si>
    <t>Credit score</t>
  </si>
  <si>
    <t>Gross annual income</t>
  </si>
  <si>
    <t>Monthly debt</t>
  </si>
  <si>
    <r>
      <t xml:space="preserve">Estimate Affordability Gap Uses </t>
    </r>
    <r>
      <rPr>
        <b/>
        <sz val="11"/>
        <rFont val="Calibri"/>
        <family val="2"/>
        <scheme val="minor"/>
      </rPr>
      <t>- Per Unit</t>
    </r>
  </si>
  <si>
    <r>
      <t xml:space="preserve">Affordability Gap Sources - </t>
    </r>
    <r>
      <rPr>
        <b/>
        <sz val="11"/>
        <rFont val="Calibri"/>
        <family val="2"/>
      </rPr>
      <t>Per Unit</t>
    </r>
  </si>
  <si>
    <r>
      <t xml:space="preserve">Administration Fee for Affordability Gap Funding Only </t>
    </r>
    <r>
      <rPr>
        <b/>
        <sz val="11"/>
        <rFont val="Calibri"/>
        <family val="2"/>
        <scheme val="minor"/>
      </rPr>
      <t>- per unit</t>
    </r>
  </si>
  <si>
    <r>
      <rPr>
        <b/>
        <sz val="11"/>
        <rFont val="Calibri"/>
        <family val="2"/>
      </rPr>
      <t>Instructions:</t>
    </r>
    <r>
      <rPr>
        <sz val="11"/>
        <rFont val="Calibri"/>
        <family val="2"/>
      </rPr>
      <t xml:space="preserve"> Only complete this workbook if you are requesting funds for Value Gap. If you are requesting only affordability gap funds, complete the Stand-Alone Affordability Gap Application and Workbook. 
Complete the green fields in each appliable tab. Grey fields will calculate automatically based on your input in related fields.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</si>
  <si>
    <r>
      <rPr>
        <b/>
        <sz val="11"/>
        <rFont val="Calibri"/>
        <family val="2"/>
      </rPr>
      <t>Instructions</t>
    </r>
    <r>
      <rPr>
        <sz val="11"/>
        <rFont val="Calibri"/>
        <family val="2"/>
      </rPr>
      <t xml:space="preserve">: Only complete this worksheet to funds for value gap. Provide information on a </t>
    </r>
    <r>
      <rPr>
        <b/>
        <sz val="11"/>
        <rFont val="Calibri"/>
        <family val="2"/>
      </rPr>
      <t>per unit basis.</t>
    </r>
    <r>
      <rPr>
        <sz val="11"/>
        <rFont val="Calibri"/>
        <family val="2"/>
      </rPr>
      <t xml:space="preserve">
Costs will be reviewed for reasonableness and feasibility. </t>
    </r>
    <r>
      <rPr>
        <sz val="11"/>
        <color rgb="FFFF0000"/>
        <rFont val="Calibri"/>
        <family val="2"/>
      </rPr>
      <t xml:space="preserve">
</t>
    </r>
    <r>
      <rPr>
        <sz val="11"/>
        <rFont val="Calibri"/>
        <family val="2"/>
      </rPr>
      <t xml:space="preserve">
</t>
    </r>
    <r>
      <rPr>
        <b/>
        <sz val="11"/>
        <rFont val="Calibri"/>
        <family val="2"/>
      </rPr>
      <t xml:space="preserve">Include costs to meet Green Communities Criteria, visitability requirements, and prevailing wage (if applicable). </t>
    </r>
  </si>
  <si>
    <r>
      <t xml:space="preserve">Instructions: </t>
    </r>
    <r>
      <rPr>
        <sz val="11"/>
        <rFont val="Calibri"/>
        <family val="2"/>
      </rPr>
      <t>Complete the chart below listing the total amount of leverage sources for the units included in this workbook. Leverage must also be entered on the associated Value Gap and/or Affordability Gap tab, where leverage amounts need to be entered it on a per unit basis. 
* Only include the portion of the leverage that is specific to the project seeking Impact Funds.
* Do not include the entire dollar amount of a leverage source if only a portion will be available for the units included in this workbook. 
* Do not include Minnesota Housing Impact Fund Dollars or Greater Minnesota Housing Fund resources.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</si>
  <si>
    <r>
      <rPr>
        <b/>
        <sz val="11"/>
        <rFont val="Calibri"/>
        <family val="2"/>
      </rPr>
      <t xml:space="preserve">Instructions: </t>
    </r>
    <r>
      <rPr>
        <sz val="11"/>
        <rFont val="Calibri"/>
        <family val="2"/>
      </rPr>
      <t>Provide an anticipated Value Gap calculation on a per unit basis. Leverage sources must match those listed in the Leverage Sources Worksheet.</t>
    </r>
  </si>
  <si>
    <t>Sources and Uses - Acquisition, Rehabilitation, Resale</t>
  </si>
  <si>
    <t>Site Work</t>
  </si>
  <si>
    <t>Other (include contingency, etc. Provide an explanation of costs below)</t>
  </si>
  <si>
    <t>Holding Costs</t>
  </si>
  <si>
    <t>Major Systems (include plumbing, electrical, HVAC, etc.)</t>
  </si>
  <si>
    <t>Interior Finishing (include painting, flooring, minor repairs, etc.)</t>
  </si>
  <si>
    <t>Other (include fees, other hard cost items, etc. Provide an explanation of costs below)</t>
  </si>
  <si>
    <t>Accessibility (include ramps and other modifications)</t>
  </si>
  <si>
    <t>Exterior Repairs (include roof, weatherization, exterior walls/siding, doors/windows, foundation repair, lead remediation/painting, etc.)</t>
  </si>
  <si>
    <t>Interior Remodel/Alterations (include kitchen/bathroom remodels, finishing unfinished space)</t>
  </si>
  <si>
    <t xml:space="preserve">Land Acquisition, Demolition, and Utility Connections </t>
  </si>
  <si>
    <t xml:space="preserve">Contingency </t>
  </si>
  <si>
    <t>Fees (legal, professional, realtor, marketing, etc.)</t>
  </si>
  <si>
    <t>Developer Fee (up to 10% of TDC if primary builder)</t>
  </si>
  <si>
    <t>Costs to Homeowner (per unit)</t>
  </si>
  <si>
    <t>Expected monthly mortgage principal + interest cost:</t>
  </si>
  <si>
    <t>Expected monthly taxes, insurance, and HOA costs:</t>
  </si>
  <si>
    <t>Homebuyer Costs</t>
  </si>
  <si>
    <t>% Over/Under 2026 Average Request</t>
  </si>
  <si>
    <t>2026 RFP Average Affordability Gap Request</t>
  </si>
  <si>
    <t>GRAND TOTAL Acquisition, Rehabilitation, Resale request</t>
  </si>
  <si>
    <t>2026 RFP Average Hard Costs</t>
  </si>
  <si>
    <t>Hard Costs Impact Fund Historical 80th Percentile</t>
  </si>
  <si>
    <t>2026 RFP Average Value Gap Request</t>
  </si>
  <si>
    <t>2026 RFP Average TDC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</si>
</sst>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Red]#,##0"/>
  </numFmts>
  <fonts count="53" x14ac:knownFonts="1">
    <font>
      <sz val="11"/>
      <color theme="1"/>
      <name val="Calibri"/>
      <family val="2"/>
      <scheme val="minor"/>
    </font>
    <font>
      <b/>
      <sz val="14"/>
      <color indexed="8"/>
      <name val="Calibri"/>
      <family val="2"/>
    </font>
    <font>
      <sz val="11"/>
      <name val="Calibri"/>
      <family val="2"/>
    </font>
    <font>
      <b/>
      <sz val="11"/>
      <name val="Calibri"/>
      <family val="2"/>
    </font>
    <font>
      <sz val="10"/>
      <name val="Verdana"/>
      <family val="2"/>
    </font>
    <font>
      <sz val="10"/>
      <name val="Calibri"/>
      <family val="2"/>
    </font>
    <font>
      <i/>
      <sz val="9"/>
      <name val="Calibri"/>
      <family val="2"/>
    </font>
    <font>
      <sz val="11"/>
      <color theme="1"/>
      <name val="Calibri"/>
      <family val="2"/>
      <scheme val="minor"/>
    </font>
    <font>
      <u/>
      <sz val="11"/>
      <color theme="10"/>
      <name val="Calibri"/>
      <family val="2"/>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u/>
      <sz val="11"/>
      <color theme="1"/>
      <name val="Calibri"/>
      <family val="2"/>
      <scheme val="minor"/>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sz val="12"/>
      <color theme="1"/>
      <name val="Calibri"/>
      <family val="2"/>
      <scheme val="minor"/>
    </font>
    <font>
      <b/>
      <sz val="14"/>
      <name val="Calibri"/>
      <family val="2"/>
      <scheme val="minor"/>
    </font>
    <font>
      <b/>
      <sz val="11"/>
      <color theme="1"/>
      <name val="Calibri"/>
      <family val="2"/>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2"/>
      <name val="Calibri"/>
      <family val="2"/>
      <scheme val="minor"/>
    </font>
    <font>
      <b/>
      <sz val="10"/>
      <name val="Calibri"/>
      <family val="2"/>
      <scheme val="minor"/>
    </font>
    <font>
      <b/>
      <sz val="10"/>
      <color theme="1"/>
      <name val="Calibri"/>
      <family val="2"/>
    </font>
    <font>
      <sz val="10"/>
      <color theme="1"/>
      <name val="Calibri"/>
      <family val="2"/>
    </font>
    <font>
      <sz val="10"/>
      <color rgb="FFFF0000"/>
      <name val="Calibri"/>
      <family val="2"/>
    </font>
    <font>
      <i/>
      <sz val="10"/>
      <name val="Calibri"/>
      <family val="2"/>
    </font>
    <font>
      <b/>
      <sz val="10"/>
      <name val="Calibri"/>
      <family val="2"/>
    </font>
    <font>
      <i/>
      <sz val="11"/>
      <name val="Calibri"/>
      <family val="2"/>
    </font>
    <font>
      <b/>
      <i/>
      <sz val="11"/>
      <name val="Calibri"/>
      <family val="2"/>
    </font>
    <font>
      <b/>
      <sz val="10"/>
      <color rgb="FFFF0000"/>
      <name val="Calibri"/>
      <family val="2"/>
    </font>
    <font>
      <i/>
      <sz val="10"/>
      <name val="Calibri"/>
      <family val="2"/>
      <scheme val="minor"/>
    </font>
    <font>
      <b/>
      <strike/>
      <sz val="11"/>
      <name val="Calibri"/>
      <family val="2"/>
      <scheme val="minor"/>
    </font>
    <font>
      <b/>
      <i/>
      <sz val="11"/>
      <name val="Calibri"/>
      <family val="2"/>
      <scheme val="minor"/>
    </font>
    <font>
      <sz val="11"/>
      <color rgb="FFFF0000"/>
      <name val="Calibri"/>
      <family val="2"/>
    </font>
    <font>
      <sz val="12"/>
      <name val="Calibri"/>
      <family val="2"/>
      <scheme val="minor"/>
    </font>
    <font>
      <b/>
      <sz val="22"/>
      <name val="Calibri"/>
      <family val="2"/>
      <scheme val="minor"/>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
      <sz val="11"/>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8">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9" fontId="7" fillId="0" borderId="0" applyFont="0" applyFill="0" applyBorder="0" applyAlignment="0" applyProtection="0"/>
  </cellStyleXfs>
  <cellXfs count="596">
    <xf numFmtId="0" fontId="0" fillId="0" borderId="0" xfId="0"/>
    <xf numFmtId="44" fontId="10" fillId="0" borderId="1" xfId="2" applyFont="1" applyFill="1" applyBorder="1" applyAlignment="1" applyProtection="1">
      <alignment vertical="center"/>
    </xf>
    <xf numFmtId="0" fontId="11" fillId="0" borderId="0" xfId="0" applyFont="1" applyFill="1" applyProtection="1"/>
    <xf numFmtId="0" fontId="13" fillId="0" borderId="0" xfId="0" applyFont="1" applyFill="1" applyProtection="1"/>
    <xf numFmtId="0" fontId="12" fillId="0" borderId="0" xfId="0" applyFont="1" applyFill="1" applyProtection="1"/>
    <xf numFmtId="0" fontId="11" fillId="0" borderId="0" xfId="0" applyFont="1" applyFill="1" applyBorder="1" applyProtection="1"/>
    <xf numFmtId="0" fontId="13" fillId="0" borderId="0" xfId="0" applyFont="1" applyFill="1" applyBorder="1" applyAlignment="1" applyProtection="1">
      <alignment vertical="center" wrapText="1"/>
    </xf>
    <xf numFmtId="0" fontId="16"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 xfId="0" applyFont="1" applyFill="1" applyBorder="1" applyAlignment="1" applyProtection="1">
      <alignment vertical="center"/>
    </xf>
    <xf numFmtId="0" fontId="0" fillId="0" borderId="0" xfId="0" applyFont="1" applyProtection="1"/>
    <xf numFmtId="0" fontId="0" fillId="0" borderId="0" xfId="0" applyFill="1" applyBorder="1" applyAlignment="1" applyProtection="1">
      <alignment vertical="center"/>
    </xf>
    <xf numFmtId="0" fontId="0" fillId="0" borderId="0" xfId="0" applyProtection="1"/>
    <xf numFmtId="0" fontId="17" fillId="0" borderId="0" xfId="0" applyFont="1" applyFill="1" applyProtection="1"/>
    <xf numFmtId="0" fontId="0" fillId="0" borderId="0" xfId="0" applyFont="1" applyFill="1" applyBorder="1" applyAlignment="1" applyProtection="1">
      <alignment horizontal="center" vertical="center"/>
    </xf>
    <xf numFmtId="0" fontId="7" fillId="0" borderId="1" xfId="1" applyNumberFormat="1" applyFont="1" applyFill="1" applyBorder="1" applyAlignment="1" applyProtection="1">
      <alignment vertical="center"/>
    </xf>
    <xf numFmtId="0" fontId="17" fillId="0" borderId="0" xfId="0" applyFont="1" applyBorder="1" applyProtection="1"/>
    <xf numFmtId="0" fontId="0" fillId="0" borderId="9" xfId="0" applyFill="1" applyBorder="1" applyAlignment="1" applyProtection="1">
      <alignment horizontal="right" vertical="center"/>
    </xf>
    <xf numFmtId="0" fontId="0" fillId="0" borderId="0" xfId="0" applyFill="1" applyBorder="1" applyAlignment="1" applyProtection="1">
      <alignment horizontal="center" vertical="center"/>
    </xf>
    <xf numFmtId="0" fontId="18" fillId="0" borderId="9" xfId="0" applyFont="1" applyFill="1" applyBorder="1" applyAlignment="1" applyProtection="1">
      <alignment vertical="center"/>
    </xf>
    <xf numFmtId="0" fontId="0" fillId="2" borderId="4" xfId="0" applyFont="1" applyFill="1" applyBorder="1" applyAlignment="1" applyProtection="1">
      <alignment horizontal="center" vertical="center"/>
    </xf>
    <xf numFmtId="0" fontId="18" fillId="0" borderId="0" xfId="0" applyFont="1" applyFill="1" applyBorder="1" applyAlignment="1" applyProtection="1">
      <alignment vertical="center"/>
    </xf>
    <xf numFmtId="0" fontId="18" fillId="0" borderId="1" xfId="0" applyFont="1" applyFill="1" applyBorder="1" applyAlignment="1" applyProtection="1">
      <alignment vertical="center"/>
    </xf>
    <xf numFmtId="0" fontId="19" fillId="0" borderId="0" xfId="0" applyFont="1" applyFill="1" applyBorder="1" applyAlignment="1" applyProtection="1">
      <alignment horizontal="left" vertical="center" indent="5"/>
    </xf>
    <xf numFmtId="9" fontId="17" fillId="0" borderId="0" xfId="0" applyNumberFormat="1" applyFont="1" applyFill="1" applyProtection="1"/>
    <xf numFmtId="44" fontId="7" fillId="0" borderId="1" xfId="2" applyFont="1" applyFill="1" applyBorder="1" applyAlignment="1" applyProtection="1">
      <alignment horizontal="center" vertical="center"/>
    </xf>
    <xf numFmtId="0" fontId="0" fillId="0" borderId="0" xfId="0" applyFont="1" applyFill="1" applyBorder="1" applyAlignment="1" applyProtection="1">
      <alignment horizontal="left" vertical="top"/>
    </xf>
    <xf numFmtId="0" fontId="9" fillId="0" borderId="0" xfId="0" applyFont="1" applyFill="1" applyBorder="1" applyAlignment="1" applyProtection="1">
      <alignment vertical="center"/>
    </xf>
    <xf numFmtId="0" fontId="0" fillId="0" borderId="0" xfId="0" applyFont="1" applyFill="1" applyBorder="1" applyProtection="1"/>
    <xf numFmtId="0" fontId="4" fillId="0" borderId="0" xfId="0" applyFont="1" applyFill="1" applyBorder="1" applyAlignment="1" applyProtection="1">
      <alignment vertical="center"/>
    </xf>
    <xf numFmtId="0" fontId="21" fillId="0" borderId="9" xfId="0" applyFont="1" applyFill="1" applyBorder="1" applyAlignment="1" applyProtection="1">
      <alignment vertical="center"/>
    </xf>
    <xf numFmtId="0" fontId="10" fillId="0" borderId="0" xfId="0" applyFont="1" applyFill="1" applyBorder="1" applyProtection="1"/>
    <xf numFmtId="0" fontId="10" fillId="0" borderId="9" xfId="0" applyFont="1" applyFill="1" applyBorder="1" applyProtection="1"/>
    <xf numFmtId="0" fontId="10" fillId="0" borderId="1" xfId="0" applyFont="1" applyFill="1" applyBorder="1" applyProtection="1"/>
    <xf numFmtId="0" fontId="12" fillId="0" borderId="0" xfId="0" applyFont="1" applyProtection="1"/>
    <xf numFmtId="0" fontId="12" fillId="0" borderId="0" xfId="0" applyFont="1" applyFill="1" applyBorder="1" applyProtection="1"/>
    <xf numFmtId="0" fontId="12" fillId="0" borderId="0" xfId="0" applyFont="1" applyBorder="1" applyProtection="1"/>
    <xf numFmtId="0" fontId="23" fillId="0" borderId="0" xfId="0" applyFont="1" applyFill="1" applyBorder="1" applyProtection="1"/>
    <xf numFmtId="0" fontId="10" fillId="0" borderId="13" xfId="0" applyFont="1" applyFill="1" applyBorder="1" applyAlignment="1" applyProtection="1"/>
    <xf numFmtId="0" fontId="10" fillId="0" borderId="15" xfId="0" applyFont="1" applyFill="1" applyBorder="1" applyAlignment="1" applyProtection="1">
      <alignment vertical="center"/>
    </xf>
    <xf numFmtId="0" fontId="15" fillId="0" borderId="9" xfId="0" applyFont="1" applyBorder="1" applyProtection="1"/>
    <xf numFmtId="0" fontId="15" fillId="0" borderId="0" xfId="0" applyFont="1" applyBorder="1" applyProtection="1"/>
    <xf numFmtId="0" fontId="17" fillId="0" borderId="0" xfId="0" applyFont="1" applyFill="1" applyAlignment="1" applyProtection="1">
      <alignment horizontal="center"/>
    </xf>
    <xf numFmtId="0" fontId="2" fillId="0" borderId="0" xfId="0" applyFont="1" applyFill="1" applyBorder="1" applyAlignment="1" applyProtection="1">
      <alignment vertical="center"/>
    </xf>
    <xf numFmtId="0" fontId="10" fillId="0" borderId="13" xfId="0" applyFont="1" applyFill="1" applyBorder="1" applyAlignment="1" applyProtection="1">
      <alignment horizontal="left" vertical="top" wrapText="1"/>
    </xf>
    <xf numFmtId="0" fontId="22" fillId="0" borderId="0" xfId="0" applyFont="1" applyFill="1" applyBorder="1" applyAlignment="1" applyProtection="1">
      <alignment horizontal="left" vertical="center"/>
    </xf>
    <xf numFmtId="44" fontId="9" fillId="2" borderId="4" xfId="2" applyFont="1" applyFill="1" applyBorder="1" applyAlignment="1" applyProtection="1">
      <alignment horizontal="right" vertical="center"/>
    </xf>
    <xf numFmtId="44" fontId="10" fillId="2" borderId="4" xfId="2" applyFont="1" applyFill="1" applyBorder="1" applyAlignment="1" applyProtection="1">
      <alignment horizontal="right" vertical="center"/>
    </xf>
    <xf numFmtId="0" fontId="0" fillId="0" borderId="27" xfId="0" applyFill="1" applyBorder="1" applyAlignment="1" applyProtection="1">
      <alignment vertical="center"/>
    </xf>
    <xf numFmtId="0" fontId="0" fillId="0" borderId="28" xfId="0" applyFont="1" applyFill="1" applyBorder="1" applyAlignment="1" applyProtection="1">
      <alignment vertical="center"/>
    </xf>
    <xf numFmtId="0" fontId="0" fillId="0" borderId="27" xfId="0" applyFont="1" applyFill="1" applyBorder="1" applyAlignment="1" applyProtection="1">
      <alignment vertical="center"/>
    </xf>
    <xf numFmtId="0" fontId="9" fillId="0" borderId="6" xfId="0" applyFont="1" applyFill="1" applyBorder="1" applyAlignment="1" applyProtection="1">
      <alignment vertical="center"/>
    </xf>
    <xf numFmtId="0" fontId="0" fillId="0" borderId="0" xfId="0" applyFill="1" applyBorder="1" applyAlignment="1" applyProtection="1">
      <alignment horizontal="right" vertical="center"/>
    </xf>
    <xf numFmtId="0" fontId="0" fillId="0" borderId="0" xfId="0" applyFont="1" applyFill="1" applyBorder="1" applyAlignment="1" applyProtection="1">
      <alignment horizontal="center"/>
    </xf>
    <xf numFmtId="0" fontId="0" fillId="0" borderId="28" xfId="0" applyFill="1" applyBorder="1" applyAlignment="1" applyProtection="1">
      <alignment vertical="center"/>
    </xf>
    <xf numFmtId="0" fontId="0" fillId="0" borderId="29" xfId="0" applyFont="1" applyFill="1" applyBorder="1" applyAlignment="1" applyProtection="1">
      <alignment vertical="center"/>
    </xf>
    <xf numFmtId="0" fontId="27" fillId="0" borderId="0" xfId="0" applyFont="1" applyFill="1" applyProtection="1"/>
    <xf numFmtId="2" fontId="0" fillId="2" borderId="4" xfId="0" applyNumberFormat="1" applyFont="1" applyFill="1" applyBorder="1" applyAlignment="1" applyProtection="1">
      <alignment horizontal="center" vertical="center"/>
    </xf>
    <xf numFmtId="0" fontId="23" fillId="0" borderId="0" xfId="0" applyFont="1" applyFill="1" applyProtection="1"/>
    <xf numFmtId="0" fontId="9" fillId="0" borderId="9" xfId="0" applyFont="1" applyFill="1" applyBorder="1" applyAlignment="1" applyProtection="1">
      <alignment vertical="center"/>
    </xf>
    <xf numFmtId="0" fontId="10" fillId="0" borderId="1" xfId="0" applyFont="1" applyFill="1" applyBorder="1" applyAlignment="1" applyProtection="1"/>
    <xf numFmtId="0" fontId="10" fillId="0" borderId="14" xfId="0" applyFont="1" applyFill="1" applyBorder="1" applyAlignment="1" applyProtection="1">
      <alignment horizontal="left" vertical="top"/>
    </xf>
    <xf numFmtId="0" fontId="10" fillId="0" borderId="15" xfId="0" applyFont="1" applyFill="1" applyBorder="1" applyProtection="1"/>
    <xf numFmtId="44" fontId="22" fillId="2" borderId="4" xfId="2" applyFont="1" applyFill="1" applyBorder="1" applyAlignment="1" applyProtection="1">
      <alignment horizontal="right" vertical="center"/>
    </xf>
    <xf numFmtId="0" fontId="22" fillId="0" borderId="9" xfId="0" applyFont="1" applyFill="1" applyBorder="1" applyAlignment="1" applyProtection="1">
      <alignment horizontal="center" vertical="top" wrapText="1"/>
    </xf>
    <xf numFmtId="0" fontId="22" fillId="0" borderId="0" xfId="0" applyFont="1" applyFill="1" applyBorder="1" applyAlignment="1" applyProtection="1">
      <alignment horizontal="center" vertical="top" wrapText="1"/>
    </xf>
    <xf numFmtId="0" fontId="22" fillId="0" borderId="9" xfId="0" applyFont="1" applyFill="1" applyBorder="1" applyAlignment="1" applyProtection="1">
      <alignment horizontal="left" vertical="top"/>
    </xf>
    <xf numFmtId="0" fontId="22" fillId="0" borderId="14" xfId="0" applyFont="1" applyFill="1" applyBorder="1" applyAlignment="1" applyProtection="1">
      <alignment vertical="center"/>
    </xf>
    <xf numFmtId="0" fontId="10" fillId="0" borderId="0" xfId="0" applyFont="1" applyFill="1" applyBorder="1" applyAlignment="1" applyProtection="1">
      <alignment vertical="center"/>
    </xf>
    <xf numFmtId="0" fontId="22" fillId="0" borderId="9" xfId="0" applyFont="1" applyFill="1" applyBorder="1" applyAlignment="1" applyProtection="1">
      <alignment horizontal="left" vertical="center"/>
    </xf>
    <xf numFmtId="0" fontId="27" fillId="0" borderId="0" xfId="0" applyFont="1" applyProtection="1"/>
    <xf numFmtId="44" fontId="22" fillId="2" borderId="12" xfId="0" applyNumberFormat="1" applyFont="1" applyFill="1" applyBorder="1" applyAlignment="1" applyProtection="1">
      <alignment horizontal="left"/>
    </xf>
    <xf numFmtId="0" fontId="19" fillId="0" borderId="5" xfId="0" applyFont="1" applyFill="1" applyBorder="1" applyAlignment="1" applyProtection="1">
      <alignment vertical="center"/>
    </xf>
    <xf numFmtId="0" fontId="19" fillId="0" borderId="0" xfId="0" applyFont="1" applyFill="1" applyBorder="1" applyAlignment="1" applyProtection="1">
      <alignment horizontal="left" indent="5"/>
    </xf>
    <xf numFmtId="0" fontId="9" fillId="0" borderId="4" xfId="0" applyFont="1" applyFill="1" applyBorder="1" applyAlignment="1" applyProtection="1">
      <alignment horizontal="center" vertical="center" wrapText="1"/>
    </xf>
    <xf numFmtId="0" fontId="0" fillId="0" borderId="0" xfId="0" applyFont="1" applyFill="1" applyBorder="1" applyAlignment="1" applyProtection="1">
      <alignment vertical="top"/>
    </xf>
    <xf numFmtId="0" fontId="0" fillId="4" borderId="4" xfId="0" applyFont="1" applyFill="1" applyBorder="1" applyAlignment="1" applyProtection="1">
      <alignment horizontal="center" vertical="center"/>
      <protection locked="0"/>
    </xf>
    <xf numFmtId="0" fontId="0" fillId="4" borderId="4" xfId="0" applyFont="1" applyFill="1" applyBorder="1" applyAlignment="1" applyProtection="1">
      <alignment horizontal="center"/>
      <protection locked="0"/>
    </xf>
    <xf numFmtId="0" fontId="10" fillId="4" borderId="4" xfId="0" applyFont="1" applyFill="1" applyBorder="1" applyAlignment="1" applyProtection="1">
      <alignment horizontal="center" vertical="center"/>
      <protection locked="0"/>
    </xf>
    <xf numFmtId="0" fontId="10" fillId="0" borderId="0" xfId="0" applyFont="1" applyFill="1" applyBorder="1" applyAlignment="1" applyProtection="1">
      <alignment vertical="center" wrapText="1"/>
    </xf>
    <xf numFmtId="9" fontId="36" fillId="8" borderId="51" xfId="4" applyFont="1" applyFill="1" applyBorder="1" applyAlignment="1" applyProtection="1">
      <alignment horizontal="right" vertical="center" wrapText="1"/>
    </xf>
    <xf numFmtId="164" fontId="37" fillId="6" borderId="12" xfId="2" applyNumberFormat="1" applyFont="1" applyFill="1" applyBorder="1" applyAlignment="1" applyProtection="1">
      <alignment horizontal="center" vertical="center" wrapText="1"/>
    </xf>
    <xf numFmtId="164" fontId="33" fillId="6" borderId="4" xfId="2" applyNumberFormat="1" applyFont="1" applyFill="1" applyBorder="1" applyAlignment="1" applyProtection="1">
      <alignment horizontal="left" vertical="center" wrapText="1"/>
    </xf>
    <xf numFmtId="164" fontId="33" fillId="6" borderId="4" xfId="2" applyNumberFormat="1" applyFont="1" applyFill="1" applyBorder="1" applyAlignment="1" applyProtection="1">
      <alignment horizontal="center" vertical="center" wrapText="1"/>
    </xf>
    <xf numFmtId="164" fontId="33" fillId="6" borderId="7" xfId="2" applyNumberFormat="1"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11" fillId="0" borderId="11" xfId="0" applyFont="1" applyFill="1" applyBorder="1" applyProtection="1"/>
    <xf numFmtId="164" fontId="5" fillId="4" borderId="17" xfId="2" applyNumberFormat="1" applyFont="1" applyFill="1" applyBorder="1" applyAlignment="1" applyProtection="1">
      <alignment horizontal="left" vertical="center" wrapText="1"/>
      <protection locked="0"/>
    </xf>
    <xf numFmtId="0" fontId="15" fillId="4" borderId="17" xfId="0" applyFont="1" applyFill="1" applyBorder="1" applyAlignment="1" applyProtection="1">
      <alignment vertical="center"/>
      <protection locked="0"/>
    </xf>
    <xf numFmtId="164" fontId="5" fillId="4" borderId="3" xfId="2" applyNumberFormat="1" applyFont="1" applyFill="1" applyBorder="1" applyAlignment="1" applyProtection="1">
      <alignment horizontal="left" vertical="center" wrapText="1"/>
      <protection locked="0"/>
    </xf>
    <xf numFmtId="164" fontId="34" fillId="4" borderId="3" xfId="2" applyNumberFormat="1" applyFont="1" applyFill="1" applyBorder="1" applyAlignment="1" applyProtection="1">
      <alignment horizontal="left" vertical="center" wrapText="1"/>
      <protection locked="0"/>
    </xf>
    <xf numFmtId="0" fontId="3" fillId="4" borderId="18" xfId="0" applyFont="1" applyFill="1" applyBorder="1" applyAlignment="1" applyProtection="1">
      <alignment vertical="center" wrapText="1"/>
      <protection locked="0"/>
    </xf>
    <xf numFmtId="0" fontId="10" fillId="0" borderId="0" xfId="0" applyFont="1" applyFill="1" applyBorder="1" applyAlignment="1" applyProtection="1">
      <alignment horizontal="left" vertical="center" wrapText="1"/>
    </xf>
    <xf numFmtId="0" fontId="12" fillId="4" borderId="26" xfId="0" applyFont="1" applyFill="1" applyBorder="1" applyAlignment="1" applyProtection="1">
      <alignment horizontal="left" vertical="top" wrapText="1"/>
      <protection locked="0"/>
    </xf>
    <xf numFmtId="0" fontId="0" fillId="0" borderId="40" xfId="0" applyFont="1" applyFill="1" applyBorder="1" applyAlignment="1" applyProtection="1">
      <alignment vertical="center" wrapText="1"/>
    </xf>
    <xf numFmtId="0" fontId="0" fillId="0" borderId="41" xfId="0" applyFont="1" applyFill="1" applyBorder="1" applyAlignment="1" applyProtection="1">
      <alignment vertical="center" wrapText="1"/>
    </xf>
    <xf numFmtId="0" fontId="32" fillId="0" borderId="4" xfId="0" applyFont="1" applyFill="1" applyBorder="1" applyAlignment="1" applyProtection="1">
      <alignment horizontal="center" vertical="center"/>
    </xf>
    <xf numFmtId="0" fontId="32" fillId="0" borderId="4" xfId="0" applyFont="1" applyFill="1" applyBorder="1" applyAlignment="1" applyProtection="1">
      <alignment horizontal="center" vertical="center" wrapText="1"/>
    </xf>
    <xf numFmtId="0" fontId="12" fillId="0" borderId="0" xfId="0" applyFont="1" applyAlignment="1" applyProtection="1">
      <alignment vertical="center" wrapText="1"/>
    </xf>
    <xf numFmtId="0" fontId="12" fillId="0" borderId="0" xfId="0" applyFont="1" applyAlignment="1" applyProtection="1">
      <alignment vertical="center"/>
    </xf>
    <xf numFmtId="0" fontId="12" fillId="0" borderId="11" xfId="0" applyFont="1" applyBorder="1" applyAlignment="1" applyProtection="1">
      <alignment vertical="center"/>
    </xf>
    <xf numFmtId="0" fontId="12" fillId="0" borderId="0" xfId="0" applyFont="1" applyBorder="1" applyAlignment="1" applyProtection="1">
      <alignment vertical="center"/>
    </xf>
    <xf numFmtId="0" fontId="12" fillId="0" borderId="0" xfId="0" applyFont="1" applyBorder="1" applyAlignment="1" applyProtection="1">
      <alignment vertical="center" wrapText="1"/>
    </xf>
    <xf numFmtId="164" fontId="34" fillId="0" borderId="0" xfId="2" applyNumberFormat="1" applyFont="1" applyFill="1" applyBorder="1" applyAlignment="1" applyProtection="1">
      <alignment horizontal="left" vertical="center" wrapText="1"/>
    </xf>
    <xf numFmtId="164" fontId="2" fillId="4" borderId="51" xfId="2" applyNumberFormat="1" applyFont="1" applyFill="1" applyBorder="1" applyAlignment="1" applyProtection="1">
      <alignment horizontal="left" vertical="center" wrapText="1"/>
      <protection locked="0"/>
    </xf>
    <xf numFmtId="44" fontId="10" fillId="2" borderId="51" xfId="2" applyFont="1" applyFill="1" applyBorder="1" applyAlignment="1" applyProtection="1">
      <alignment horizontal="right" vertical="center"/>
    </xf>
    <xf numFmtId="44" fontId="10" fillId="2" borderId="50" xfId="2" applyFont="1" applyFill="1" applyBorder="1" applyAlignment="1" applyProtection="1">
      <alignment horizontal="right" vertical="center"/>
    </xf>
    <xf numFmtId="0" fontId="0" fillId="0" borderId="34" xfId="0" applyFont="1" applyFill="1" applyBorder="1" applyAlignment="1" applyProtection="1">
      <alignment vertical="center"/>
    </xf>
    <xf numFmtId="0" fontId="15" fillId="4" borderId="17"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protection locked="0"/>
    </xf>
    <xf numFmtId="0" fontId="5" fillId="4" borderId="17" xfId="0" applyFont="1" applyFill="1" applyBorder="1" applyAlignment="1" applyProtection="1">
      <alignment horizontal="left" vertical="center" wrapText="1"/>
      <protection locked="0"/>
    </xf>
    <xf numFmtId="0" fontId="21" fillId="0" borderId="0" xfId="0" applyFont="1" applyFill="1" applyBorder="1" applyAlignment="1" applyProtection="1">
      <alignment vertical="center"/>
    </xf>
    <xf numFmtId="44" fontId="22" fillId="2" borderId="12" xfId="0" applyNumberFormat="1" applyFont="1" applyFill="1" applyBorder="1" applyAlignment="1" applyProtection="1">
      <alignment horizontal="left" vertical="center"/>
    </xf>
    <xf numFmtId="42" fontId="10" fillId="4" borderId="51" xfId="2" applyNumberFormat="1" applyFont="1" applyFill="1" applyBorder="1" applyAlignment="1" applyProtection="1">
      <alignment horizontal="right" vertical="center"/>
      <protection locked="0"/>
    </xf>
    <xf numFmtId="44" fontId="14" fillId="2" borderId="4" xfId="2" applyNumberFormat="1" applyFont="1" applyFill="1" applyBorder="1" applyAlignment="1" applyProtection="1">
      <alignment horizontal="right" vertical="center" wrapText="1"/>
    </xf>
    <xf numFmtId="42" fontId="7" fillId="4" borderId="48" xfId="2" applyNumberFormat="1" applyFont="1" applyFill="1" applyBorder="1" applyAlignment="1" applyProtection="1">
      <alignment horizontal="right" vertical="center"/>
      <protection locked="0"/>
    </xf>
    <xf numFmtId="42" fontId="10" fillId="4" borderId="52" xfId="2" applyNumberFormat="1" applyFont="1" applyFill="1" applyBorder="1" applyAlignment="1" applyProtection="1">
      <alignment horizontal="right" vertical="center"/>
      <protection locked="0"/>
    </xf>
    <xf numFmtId="164" fontId="7" fillId="4" borderId="48" xfId="2" applyNumberFormat="1" applyFont="1" applyFill="1" applyBorder="1" applyAlignment="1" applyProtection="1">
      <alignment horizontal="right" vertical="center"/>
      <protection locked="0"/>
    </xf>
    <xf numFmtId="164" fontId="7" fillId="4" borderId="51" xfId="2" applyNumberFormat="1" applyFont="1" applyFill="1" applyBorder="1" applyAlignment="1" applyProtection="1">
      <alignment horizontal="right" vertical="center"/>
      <protection locked="0"/>
    </xf>
    <xf numFmtId="164" fontId="7" fillId="4" borderId="50" xfId="2" applyNumberFormat="1" applyFont="1" applyFill="1" applyBorder="1" applyAlignment="1" applyProtection="1">
      <alignment horizontal="right" vertical="center"/>
      <protection locked="0"/>
    </xf>
    <xf numFmtId="44" fontId="22" fillId="0" borderId="0" xfId="0" applyNumberFormat="1" applyFont="1" applyFill="1" applyBorder="1" applyAlignment="1" applyProtection="1">
      <alignment horizontal="left"/>
    </xf>
    <xf numFmtId="164" fontId="2" fillId="4" borderId="48" xfId="2" applyNumberFormat="1" applyFont="1" applyFill="1" applyBorder="1" applyAlignment="1" applyProtection="1">
      <alignment horizontal="left" vertical="center" wrapText="1"/>
      <protection locked="0"/>
    </xf>
    <xf numFmtId="164" fontId="2" fillId="4" borderId="50" xfId="2" applyNumberFormat="1" applyFont="1" applyFill="1" applyBorder="1" applyAlignment="1" applyProtection="1">
      <alignment horizontal="left" vertical="center" wrapText="1"/>
      <protection locked="0"/>
    </xf>
    <xf numFmtId="0" fontId="11" fillId="0" borderId="0" xfId="0" applyFont="1" applyFill="1" applyAlignment="1" applyProtection="1"/>
    <xf numFmtId="0" fontId="20" fillId="0" borderId="0" xfId="0" applyFont="1" applyFill="1" applyAlignment="1" applyProtection="1"/>
    <xf numFmtId="0" fontId="9" fillId="0" borderId="4" xfId="0" applyFont="1" applyFill="1" applyBorder="1" applyAlignment="1" applyProtection="1">
      <alignment horizontal="right" vertical="center" wrapText="1"/>
    </xf>
    <xf numFmtId="0" fontId="13" fillId="0" borderId="0" xfId="0" applyFont="1"/>
    <xf numFmtId="44" fontId="22" fillId="2" borderId="4" xfId="0" applyNumberFormat="1" applyFont="1" applyFill="1" applyBorder="1" applyAlignment="1" applyProtection="1">
      <alignment horizontal="left"/>
    </xf>
    <xf numFmtId="42" fontId="10" fillId="4" borderId="48" xfId="0" applyNumberFormat="1" applyFont="1" applyFill="1" applyBorder="1" applyAlignment="1" applyProtection="1">
      <alignment horizontal="left"/>
      <protection locked="0"/>
    </xf>
    <xf numFmtId="164" fontId="5" fillId="7" borderId="48" xfId="2" applyNumberFormat="1" applyFont="1" applyFill="1" applyBorder="1" applyAlignment="1" applyProtection="1">
      <alignment vertical="center" wrapText="1"/>
    </xf>
    <xf numFmtId="164" fontId="5" fillId="7" borderId="51" xfId="2" applyNumberFormat="1" applyFont="1" applyFill="1" applyBorder="1" applyAlignment="1" applyProtection="1">
      <alignment vertical="center" wrapText="1"/>
    </xf>
    <xf numFmtId="164" fontId="5" fillId="7" borderId="50" xfId="2" applyNumberFormat="1" applyFont="1" applyFill="1" applyBorder="1" applyAlignment="1" applyProtection="1">
      <alignment vertical="center" wrapText="1"/>
    </xf>
    <xf numFmtId="164" fontId="5" fillId="7" borderId="23" xfId="2" applyNumberFormat="1" applyFont="1" applyFill="1" applyBorder="1" applyAlignment="1" applyProtection="1">
      <alignment horizontal="left" vertical="center" wrapText="1"/>
    </xf>
    <xf numFmtId="164" fontId="5" fillId="0" borderId="49" xfId="2" applyNumberFormat="1" applyFont="1" applyFill="1" applyBorder="1" applyAlignment="1" applyProtection="1">
      <alignment horizontal="left" vertical="center" wrapText="1"/>
    </xf>
    <xf numFmtId="164" fontId="5" fillId="0" borderId="3" xfId="2" applyNumberFormat="1" applyFont="1" applyFill="1" applyBorder="1" applyAlignment="1" applyProtection="1">
      <alignment horizontal="left" vertical="center" wrapText="1"/>
    </xf>
    <xf numFmtId="42" fontId="5" fillId="7" borderId="51" xfId="2" applyNumberFormat="1" applyFont="1" applyFill="1" applyBorder="1" applyAlignment="1" applyProtection="1">
      <alignment horizontal="left" vertical="center" wrapText="1"/>
    </xf>
    <xf numFmtId="164" fontId="5" fillId="7" borderId="53" xfId="2" applyNumberFormat="1" applyFont="1" applyFill="1" applyBorder="1" applyAlignment="1" applyProtection="1">
      <alignment horizontal="left" vertical="center" wrapText="1"/>
    </xf>
    <xf numFmtId="0" fontId="5" fillId="7" borderId="41" xfId="0" applyFont="1" applyFill="1" applyBorder="1" applyAlignment="1">
      <alignment horizontal="left" vertical="center" wrapText="1"/>
    </xf>
    <xf numFmtId="164" fontId="5" fillId="0" borderId="0" xfId="2" applyNumberFormat="1" applyFont="1" applyFill="1" applyBorder="1" applyAlignment="1" applyProtection="1">
      <alignment horizontal="left" vertical="center" wrapText="1"/>
    </xf>
    <xf numFmtId="42" fontId="5" fillId="0" borderId="0" xfId="2" applyNumberFormat="1" applyFont="1" applyFill="1" applyBorder="1" applyAlignment="1" applyProtection="1">
      <alignment horizontal="left" vertical="center" wrapText="1"/>
    </xf>
    <xf numFmtId="164" fontId="5" fillId="0" borderId="0" xfId="2" applyNumberFormat="1" applyFont="1" applyFill="1" applyBorder="1" applyAlignment="1" applyProtection="1">
      <alignment vertical="center" wrapText="1"/>
    </xf>
    <xf numFmtId="164" fontId="5" fillId="0" borderId="0" xfId="2" applyNumberFormat="1" applyFont="1" applyFill="1" applyBorder="1" applyAlignment="1" applyProtection="1">
      <alignment vertical="center"/>
    </xf>
    <xf numFmtId="164" fontId="5" fillId="7" borderId="52" xfId="2" applyNumberFormat="1" applyFont="1" applyFill="1" applyBorder="1" applyAlignment="1" applyProtection="1">
      <alignment vertical="center" wrapText="1"/>
    </xf>
    <xf numFmtId="0" fontId="5" fillId="7" borderId="54" xfId="0" applyFont="1" applyFill="1" applyBorder="1" applyAlignment="1">
      <alignment horizontal="left" vertical="center"/>
    </xf>
    <xf numFmtId="164" fontId="5" fillId="7" borderId="51" xfId="2" applyNumberFormat="1" applyFont="1" applyFill="1" applyBorder="1" applyAlignment="1" applyProtection="1">
      <alignment horizontal="left" vertical="center" wrapText="1"/>
    </xf>
    <xf numFmtId="0" fontId="12" fillId="9" borderId="0" xfId="0" applyFont="1" applyFill="1" applyProtection="1"/>
    <xf numFmtId="0" fontId="0" fillId="9" borderId="0" xfId="0" applyFill="1" applyBorder="1" applyAlignment="1" applyProtection="1">
      <alignment vertical="center"/>
    </xf>
    <xf numFmtId="0" fontId="24" fillId="9" borderId="0" xfId="0" applyFont="1" applyFill="1" applyAlignment="1" applyProtection="1">
      <alignment vertical="center"/>
    </xf>
    <xf numFmtId="0" fontId="12" fillId="9" borderId="0" xfId="0" applyFont="1" applyFill="1" applyBorder="1" applyProtection="1"/>
    <xf numFmtId="0" fontId="12" fillId="9" borderId="0" xfId="0" applyFont="1" applyFill="1" applyAlignment="1" applyProtection="1">
      <alignment vertical="center"/>
    </xf>
    <xf numFmtId="0" fontId="23" fillId="9" borderId="0" xfId="0" applyFont="1" applyFill="1" applyProtection="1"/>
    <xf numFmtId="0" fontId="6" fillId="9" borderId="9" xfId="3" applyFont="1" applyFill="1" applyBorder="1" applyAlignment="1" applyProtection="1"/>
    <xf numFmtId="0" fontId="27" fillId="9" borderId="0" xfId="0" applyFont="1" applyFill="1" applyProtection="1"/>
    <xf numFmtId="0" fontId="23" fillId="9" borderId="0" xfId="0" applyFont="1" applyFill="1" applyAlignment="1" applyProtection="1">
      <alignment horizontal="left" vertical="top"/>
    </xf>
    <xf numFmtId="0" fontId="23" fillId="9" borderId="0" xfId="0" applyFont="1" applyFill="1" applyBorder="1" applyProtection="1"/>
    <xf numFmtId="0" fontId="10" fillId="9" borderId="0" xfId="0" applyFont="1" applyFill="1" applyBorder="1" applyAlignment="1" applyProtection="1">
      <alignment horizontal="right" vertical="center"/>
    </xf>
    <xf numFmtId="0" fontId="0" fillId="9" borderId="0" xfId="0" applyFill="1" applyBorder="1" applyAlignment="1" applyProtection="1">
      <alignment vertical="center" wrapText="1"/>
    </xf>
    <xf numFmtId="0" fontId="10" fillId="9" borderId="15" xfId="0" applyFont="1" applyFill="1" applyBorder="1" applyAlignment="1" applyProtection="1">
      <alignment vertical="center"/>
    </xf>
    <xf numFmtId="0" fontId="22" fillId="9" borderId="15" xfId="0" applyFont="1" applyFill="1" applyBorder="1" applyAlignment="1" applyProtection="1">
      <alignment vertical="center"/>
    </xf>
    <xf numFmtId="1" fontId="10" fillId="9" borderId="0" xfId="0" applyNumberFormat="1" applyFont="1" applyFill="1" applyBorder="1" applyAlignment="1" applyProtection="1">
      <alignment vertical="top" wrapText="1"/>
    </xf>
    <xf numFmtId="0" fontId="31" fillId="9" borderId="0" xfId="0" applyFont="1" applyFill="1" applyBorder="1" applyAlignment="1" applyProtection="1">
      <alignment vertical="center"/>
    </xf>
    <xf numFmtId="0" fontId="2" fillId="9" borderId="20" xfId="0" applyFont="1" applyFill="1" applyBorder="1" applyAlignment="1" applyProtection="1">
      <alignment vertical="center" wrapText="1"/>
    </xf>
    <xf numFmtId="0" fontId="2" fillId="9" borderId="28" xfId="0" applyFont="1" applyFill="1" applyBorder="1" applyAlignment="1" applyProtection="1">
      <alignment vertical="center" wrapText="1"/>
    </xf>
    <xf numFmtId="0" fontId="12" fillId="9" borderId="28" xfId="0" applyFont="1" applyFill="1" applyBorder="1" applyProtection="1"/>
    <xf numFmtId="0" fontId="10" fillId="9" borderId="28" xfId="0" applyFont="1" applyFill="1" applyBorder="1" applyProtection="1"/>
    <xf numFmtId="0" fontId="22" fillId="9" borderId="14" xfId="0" applyFont="1" applyFill="1" applyBorder="1" applyAlignment="1" applyProtection="1">
      <alignment vertical="center"/>
    </xf>
    <xf numFmtId="0" fontId="15" fillId="9" borderId="28" xfId="0" applyFont="1" applyFill="1" applyBorder="1" applyProtection="1"/>
    <xf numFmtId="0" fontId="22" fillId="9" borderId="40" xfId="0" applyFont="1" applyFill="1" applyBorder="1" applyAlignment="1" applyProtection="1">
      <alignment vertical="center"/>
    </xf>
    <xf numFmtId="0" fontId="10" fillId="9" borderId="9" xfId="0" applyFont="1" applyFill="1" applyBorder="1" applyProtection="1"/>
    <xf numFmtId="0" fontId="10" fillId="9" borderId="0" xfId="0" applyFont="1" applyFill="1" applyBorder="1" applyProtection="1"/>
    <xf numFmtId="0" fontId="22" fillId="9" borderId="25" xfId="0" applyFont="1" applyFill="1" applyBorder="1" applyAlignment="1" applyProtection="1">
      <alignment horizontal="left" vertical="center"/>
    </xf>
    <xf numFmtId="0" fontId="22" fillId="9" borderId="0" xfId="0" applyFont="1" applyFill="1" applyBorder="1" applyAlignment="1" applyProtection="1">
      <alignment horizontal="left" vertical="center" wrapText="1"/>
    </xf>
    <xf numFmtId="0" fontId="15" fillId="9" borderId="33" xfId="0" applyFont="1" applyFill="1" applyBorder="1" applyProtection="1"/>
    <xf numFmtId="0" fontId="15" fillId="9" borderId="0" xfId="0" applyFont="1" applyFill="1" applyBorder="1" applyProtection="1"/>
    <xf numFmtId="164" fontId="22" fillId="4" borderId="7" xfId="2" applyNumberFormat="1" applyFont="1" applyFill="1" applyBorder="1" applyAlignment="1" applyProtection="1">
      <alignment horizontal="center" vertical="center"/>
      <protection locked="0"/>
    </xf>
    <xf numFmtId="164" fontId="10" fillId="4" borderId="3" xfId="2" applyNumberFormat="1" applyFont="1" applyFill="1" applyBorder="1" applyAlignment="1" applyProtection="1">
      <alignment horizontal="center" vertical="center"/>
      <protection locked="0"/>
    </xf>
    <xf numFmtId="164" fontId="22" fillId="2" borderId="45" xfId="2" applyNumberFormat="1" applyFont="1" applyFill="1" applyBorder="1" applyAlignment="1" applyProtection="1">
      <alignment horizontal="center" vertical="center"/>
    </xf>
    <xf numFmtId="165" fontId="10" fillId="9" borderId="57" xfId="2" applyNumberFormat="1" applyFont="1" applyFill="1" applyBorder="1" applyAlignment="1" applyProtection="1">
      <alignment horizontal="center" vertical="center"/>
    </xf>
    <xf numFmtId="0" fontId="10" fillId="0" borderId="9" xfId="0" applyFont="1" applyFill="1" applyBorder="1" applyAlignment="1" applyProtection="1">
      <alignment vertical="center"/>
    </xf>
    <xf numFmtId="44" fontId="10" fillId="9" borderId="1" xfId="2" applyFont="1" applyFill="1" applyBorder="1" applyAlignment="1" applyProtection="1">
      <alignment horizontal="right" vertical="center"/>
    </xf>
    <xf numFmtId="42" fontId="10" fillId="4" borderId="31" xfId="2" applyNumberFormat="1" applyFont="1" applyFill="1" applyBorder="1" applyAlignment="1" applyProtection="1">
      <alignment horizontal="right" vertical="center"/>
      <protection locked="0"/>
    </xf>
    <xf numFmtId="0" fontId="15" fillId="9" borderId="0" xfId="0" applyFont="1" applyFill="1" applyBorder="1" applyAlignment="1" applyProtection="1">
      <alignment vertical="center"/>
    </xf>
    <xf numFmtId="0" fontId="21" fillId="9" borderId="0" xfId="0" applyFont="1" applyFill="1" applyAlignment="1" applyProtection="1">
      <alignment wrapText="1"/>
    </xf>
    <xf numFmtId="0" fontId="10" fillId="0" borderId="22" xfId="0" applyFont="1" applyFill="1" applyBorder="1" applyAlignment="1" applyProtection="1">
      <alignment vertical="center"/>
    </xf>
    <xf numFmtId="9" fontId="17" fillId="9" borderId="0" xfId="0" applyNumberFormat="1" applyFont="1" applyFill="1" applyProtection="1"/>
    <xf numFmtId="0" fontId="22" fillId="9" borderId="30" xfId="0" applyFont="1" applyFill="1" applyBorder="1" applyAlignment="1" applyProtection="1">
      <alignment horizontal="left" vertical="center" wrapText="1"/>
    </xf>
    <xf numFmtId="0" fontId="10" fillId="9" borderId="0" xfId="0" applyFont="1" applyFill="1" applyProtection="1"/>
    <xf numFmtId="0" fontId="2" fillId="9" borderId="35" xfId="0" applyFont="1" applyFill="1" applyBorder="1" applyAlignment="1" applyProtection="1">
      <alignment vertical="top" wrapText="1"/>
    </xf>
    <xf numFmtId="0" fontId="2" fillId="9" borderId="40" xfId="0" applyFont="1" applyFill="1" applyBorder="1" applyAlignment="1" applyProtection="1">
      <alignment vertical="top" wrapText="1"/>
    </xf>
    <xf numFmtId="0" fontId="2" fillId="9" borderId="55" xfId="0" applyFont="1" applyFill="1" applyBorder="1" applyAlignment="1" applyProtection="1">
      <alignment vertical="top" wrapText="1"/>
    </xf>
    <xf numFmtId="0" fontId="2" fillId="9" borderId="56" xfId="0" applyFont="1" applyFill="1" applyBorder="1" applyAlignment="1" applyProtection="1">
      <alignment horizontal="left" vertical="top" wrapText="1"/>
    </xf>
    <xf numFmtId="0" fontId="2" fillId="9" borderId="57"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22" fillId="9" borderId="52" xfId="0" applyFont="1" applyFill="1" applyBorder="1" applyAlignment="1" applyProtection="1">
      <alignment horizontal="right" vertical="top" wrapText="1"/>
    </xf>
    <xf numFmtId="0" fontId="22" fillId="9" borderId="51" xfId="0" applyFont="1" applyFill="1" applyBorder="1" applyAlignment="1" applyProtection="1">
      <alignment horizontal="right" vertical="top" wrapText="1"/>
    </xf>
    <xf numFmtId="0" fontId="10" fillId="9" borderId="56" xfId="0" applyFont="1" applyFill="1" applyBorder="1" applyAlignment="1" applyProtection="1">
      <alignment vertical="top"/>
    </xf>
    <xf numFmtId="0" fontId="22" fillId="0" borderId="5" xfId="0" applyFont="1" applyBorder="1" applyAlignment="1" applyProtection="1">
      <alignment horizontal="center" vertical="center" wrapText="1"/>
    </xf>
    <xf numFmtId="0" fontId="22" fillId="0" borderId="46" xfId="0" applyFont="1" applyBorder="1" applyAlignment="1" applyProtection="1">
      <alignment horizontal="center" vertical="center" wrapText="1"/>
    </xf>
    <xf numFmtId="0" fontId="22" fillId="2" borderId="59" xfId="0" applyFont="1" applyFill="1" applyBorder="1" applyAlignment="1" applyProtection="1">
      <alignment horizontal="left" vertical="center"/>
    </xf>
    <xf numFmtId="0" fontId="10" fillId="2" borderId="6" xfId="0" applyFont="1" applyFill="1" applyBorder="1" applyAlignment="1" applyProtection="1">
      <alignment vertical="center"/>
    </xf>
    <xf numFmtId="0" fontId="22" fillId="2" borderId="6" xfId="0" applyFont="1" applyFill="1" applyBorder="1" applyAlignment="1" applyProtection="1">
      <alignment vertical="center"/>
    </xf>
    <xf numFmtId="0" fontId="22" fillId="2" borderId="58" xfId="0" applyFont="1" applyFill="1" applyBorder="1" applyAlignment="1" applyProtection="1">
      <alignment horizontal="center" vertical="center" wrapText="1"/>
    </xf>
    <xf numFmtId="0" fontId="10" fillId="9" borderId="0" xfId="0" applyFont="1" applyFill="1" applyAlignment="1" applyProtection="1">
      <alignment vertical="center"/>
    </xf>
    <xf numFmtId="0" fontId="10" fillId="9" borderId="0" xfId="0" applyFont="1" applyFill="1" applyAlignment="1" applyProtection="1">
      <alignment horizontal="left" vertical="top"/>
    </xf>
    <xf numFmtId="0" fontId="10" fillId="9" borderId="38" xfId="0" applyFont="1" applyFill="1" applyBorder="1" applyAlignment="1" applyProtection="1">
      <alignment horizontal="right" vertical="top"/>
    </xf>
    <xf numFmtId="0" fontId="22" fillId="9" borderId="38" xfId="0" applyFont="1" applyFill="1" applyBorder="1" applyAlignment="1" applyProtection="1">
      <alignment horizontal="right" vertical="top"/>
    </xf>
    <xf numFmtId="0" fontId="22" fillId="9" borderId="48" xfId="0" applyFont="1" applyFill="1" applyBorder="1" applyAlignment="1" applyProtection="1">
      <alignment vertical="center" wrapText="1"/>
    </xf>
    <xf numFmtId="164" fontId="10" fillId="2" borderId="49" xfId="2" applyNumberFormat="1" applyFont="1" applyFill="1" applyBorder="1" applyAlignment="1" applyProtection="1">
      <alignment horizontal="center" vertical="center"/>
    </xf>
    <xf numFmtId="0" fontId="30" fillId="9" borderId="56" xfId="0" applyFont="1" applyFill="1" applyBorder="1" applyAlignment="1" applyProtection="1">
      <alignment vertical="center"/>
    </xf>
    <xf numFmtId="0" fontId="30" fillId="9" borderId="0" xfId="0" applyFont="1" applyFill="1" applyAlignment="1" applyProtection="1">
      <alignment vertical="center" wrapText="1"/>
    </xf>
    <xf numFmtId="0" fontId="22" fillId="9" borderId="52" xfId="0" applyFont="1" applyFill="1" applyBorder="1" applyAlignment="1" applyProtection="1">
      <alignment vertical="top" wrapText="1"/>
    </xf>
    <xf numFmtId="164" fontId="10" fillId="2" borderId="3" xfId="2" applyNumberFormat="1" applyFont="1" applyFill="1" applyBorder="1" applyAlignment="1" applyProtection="1">
      <alignment horizontal="center" vertical="center"/>
    </xf>
    <xf numFmtId="0" fontId="30" fillId="9" borderId="56" xfId="0" applyFont="1" applyFill="1" applyBorder="1" applyAlignment="1" applyProtection="1">
      <alignment vertical="center" wrapText="1"/>
    </xf>
    <xf numFmtId="0" fontId="22" fillId="9" borderId="23" xfId="0" applyFont="1" applyFill="1" applyBorder="1" applyAlignment="1" applyProtection="1">
      <alignment vertical="top" wrapText="1"/>
    </xf>
    <xf numFmtId="0" fontId="30" fillId="9" borderId="0" xfId="0" applyFont="1" applyFill="1" applyProtection="1"/>
    <xf numFmtId="164" fontId="10" fillId="2" borderId="60" xfId="2" applyNumberFormat="1" applyFont="1" applyFill="1" applyBorder="1" applyAlignment="1" applyProtection="1">
      <alignment horizontal="center" vertical="center"/>
    </xf>
    <xf numFmtId="0" fontId="10" fillId="0" borderId="56" xfId="0" applyFont="1" applyBorder="1" applyAlignment="1" applyProtection="1">
      <alignment vertical="top"/>
    </xf>
    <xf numFmtId="0" fontId="22" fillId="9" borderId="12" xfId="0" applyFont="1" applyFill="1" applyBorder="1" applyAlignment="1" applyProtection="1">
      <alignment vertical="top" wrapText="1"/>
    </xf>
    <xf numFmtId="165" fontId="10" fillId="2" borderId="63" xfId="2" applyNumberFormat="1" applyFont="1" applyFill="1" applyBorder="1" applyAlignment="1" applyProtection="1">
      <alignment horizontal="center" vertical="center"/>
    </xf>
    <xf numFmtId="165" fontId="10" fillId="2" borderId="21" xfId="2" applyNumberFormat="1" applyFont="1" applyFill="1" applyBorder="1" applyAlignment="1" applyProtection="1">
      <alignment horizontal="center" vertical="center"/>
    </xf>
    <xf numFmtId="0" fontId="22" fillId="9" borderId="0" xfId="0" applyFont="1" applyFill="1" applyAlignment="1" applyProtection="1">
      <alignment horizontal="left" vertical="top"/>
    </xf>
    <xf numFmtId="0" fontId="22" fillId="9" borderId="50" xfId="0" applyFont="1" applyFill="1" applyBorder="1" applyAlignment="1" applyProtection="1">
      <alignment vertical="top" wrapText="1"/>
    </xf>
    <xf numFmtId="165" fontId="10" fillId="2" borderId="17" xfId="2" applyNumberFormat="1" applyFont="1" applyFill="1" applyBorder="1" applyAlignment="1" applyProtection="1">
      <alignment horizontal="center" vertical="center"/>
    </xf>
    <xf numFmtId="0" fontId="10" fillId="9" borderId="0" xfId="0" applyFont="1" applyFill="1" applyAlignment="1" applyProtection="1">
      <alignment vertical="top"/>
    </xf>
    <xf numFmtId="0" fontId="10" fillId="9" borderId="57" xfId="0" applyFont="1" applyFill="1" applyBorder="1" applyAlignment="1" applyProtection="1">
      <alignment horizontal="center" vertical="center"/>
    </xf>
    <xf numFmtId="44" fontId="22" fillId="2" borderId="45" xfId="0" applyNumberFormat="1" applyFont="1" applyFill="1" applyBorder="1" applyAlignment="1" applyProtection="1">
      <alignment horizontal="center" vertical="center"/>
    </xf>
    <xf numFmtId="0" fontId="45" fillId="9" borderId="9" xfId="0" applyFont="1" applyFill="1" applyBorder="1" applyAlignment="1" applyProtection="1">
      <alignment vertical="top"/>
    </xf>
    <xf numFmtId="0" fontId="45" fillId="9" borderId="0" xfId="0" applyFont="1" applyFill="1" applyAlignment="1" applyProtection="1">
      <alignment vertical="top"/>
    </xf>
    <xf numFmtId="0" fontId="45" fillId="9" borderId="0" xfId="0" applyFont="1" applyFill="1" applyAlignment="1" applyProtection="1">
      <alignment horizontal="center" vertical="center"/>
    </xf>
    <xf numFmtId="0" fontId="10" fillId="9" borderId="0" xfId="0" applyFont="1" applyFill="1" applyAlignment="1" applyProtection="1">
      <alignment horizontal="center" vertical="center"/>
    </xf>
    <xf numFmtId="0" fontId="10" fillId="0" borderId="27" xfId="0" applyFont="1" applyBorder="1" applyAlignment="1" applyProtection="1">
      <alignment vertical="center"/>
    </xf>
    <xf numFmtId="0" fontId="10" fillId="9" borderId="20" xfId="0" applyFont="1" applyFill="1" applyBorder="1" applyAlignment="1" applyProtection="1">
      <alignment vertical="center"/>
    </xf>
    <xf numFmtId="0" fontId="10" fillId="9" borderId="28" xfId="0" applyFont="1" applyFill="1" applyBorder="1" applyAlignment="1" applyProtection="1">
      <alignment vertical="center"/>
    </xf>
    <xf numFmtId="0" fontId="10" fillId="9" borderId="25" xfId="0" applyFont="1" applyFill="1" applyBorder="1" applyAlignment="1" applyProtection="1">
      <alignment vertical="center"/>
    </xf>
    <xf numFmtId="0" fontId="3" fillId="9" borderId="20" xfId="0" applyFont="1" applyFill="1" applyBorder="1" applyAlignment="1" applyProtection="1">
      <alignment vertical="center"/>
    </xf>
    <xf numFmtId="42" fontId="10" fillId="2" borderId="48" xfId="2" applyNumberFormat="1" applyFont="1" applyFill="1" applyBorder="1" applyAlignment="1" applyProtection="1">
      <alignment horizontal="right" vertical="center"/>
    </xf>
    <xf numFmtId="0" fontId="8" fillId="9" borderId="26" xfId="3" applyFill="1" applyBorder="1" applyAlignment="1" applyProtection="1">
      <alignment vertical="center"/>
    </xf>
    <xf numFmtId="0" fontId="10" fillId="2" borderId="50" xfId="0" applyFont="1" applyFill="1" applyBorder="1" applyAlignment="1" applyProtection="1">
      <alignment horizontal="center" vertical="center"/>
    </xf>
    <xf numFmtId="0" fontId="36" fillId="8" borderId="25" xfId="0" applyFont="1" applyFill="1" applyBorder="1" applyAlignment="1">
      <alignment horizontal="right" vertical="center" wrapText="1"/>
    </xf>
    <xf numFmtId="0" fontId="12" fillId="0" borderId="0" xfId="0" applyFont="1" applyAlignment="1">
      <alignment vertical="center"/>
    </xf>
    <xf numFmtId="0" fontId="32" fillId="5" borderId="37" xfId="0" applyFont="1" applyFill="1" applyBorder="1" applyAlignment="1">
      <alignment horizontal="right" vertical="center"/>
    </xf>
    <xf numFmtId="0" fontId="32" fillId="0" borderId="0" xfId="0" applyFont="1" applyAlignment="1">
      <alignment vertical="center"/>
    </xf>
    <xf numFmtId="0" fontId="37" fillId="2" borderId="8" xfId="0" applyFont="1" applyFill="1" applyBorder="1" applyAlignment="1">
      <alignment horizontal="left" vertical="center"/>
    </xf>
    <xf numFmtId="0" fontId="37" fillId="2" borderId="34" xfId="0" applyFont="1" applyFill="1" applyBorder="1" applyAlignment="1">
      <alignment horizontal="center" vertical="center" wrapText="1"/>
    </xf>
    <xf numFmtId="0" fontId="37" fillId="2" borderId="31" xfId="0" applyFont="1" applyFill="1" applyBorder="1" applyAlignment="1">
      <alignment horizontal="center" vertical="center" wrapText="1"/>
    </xf>
    <xf numFmtId="0" fontId="15" fillId="0" borderId="0" xfId="0" applyFont="1" applyAlignment="1">
      <alignment vertical="center"/>
    </xf>
    <xf numFmtId="0" fontId="32" fillId="5" borderId="20" xfId="0" applyFont="1" applyFill="1" applyBorder="1" applyAlignment="1">
      <alignment horizontal="right" vertical="center"/>
    </xf>
    <xf numFmtId="0" fontId="32" fillId="0" borderId="0" xfId="0" applyFont="1" applyAlignment="1">
      <alignment horizontal="center" vertical="center" wrapText="1"/>
    </xf>
    <xf numFmtId="0" fontId="15" fillId="0" borderId="0" xfId="0" applyFont="1" applyAlignment="1">
      <alignment vertical="center" wrapText="1"/>
    </xf>
    <xf numFmtId="0" fontId="32" fillId="5" borderId="14" xfId="0" applyFont="1" applyFill="1" applyBorder="1" applyAlignment="1">
      <alignment horizontal="right" vertical="center"/>
    </xf>
    <xf numFmtId="0" fontId="32" fillId="5" borderId="36" xfId="0" applyFont="1" applyFill="1" applyBorder="1" applyAlignment="1">
      <alignment horizontal="right" vertical="center" wrapText="1"/>
    </xf>
    <xf numFmtId="0" fontId="5" fillId="7" borderId="20" xfId="0" applyFont="1" applyFill="1" applyBorder="1" applyAlignment="1">
      <alignment horizontal="left" vertical="center"/>
    </xf>
    <xf numFmtId="0" fontId="5" fillId="7" borderId="25" xfId="0" applyFont="1" applyFill="1" applyBorder="1" applyAlignment="1">
      <alignment vertical="center" wrapText="1"/>
    </xf>
    <xf numFmtId="0" fontId="32" fillId="0" borderId="0" xfId="0" applyFont="1" applyAlignment="1">
      <alignment horizontal="right" vertical="center"/>
    </xf>
    <xf numFmtId="0" fontId="15" fillId="0" borderId="0" xfId="0" applyFont="1" applyAlignment="1">
      <alignment horizontal="left" vertical="center" wrapText="1"/>
    </xf>
    <xf numFmtId="0" fontId="23" fillId="0" borderId="0" xfId="0" applyFont="1" applyAlignment="1">
      <alignment horizontal="left" vertical="center" wrapText="1"/>
    </xf>
    <xf numFmtId="0" fontId="36" fillId="8" borderId="20" xfId="0" applyFont="1" applyFill="1" applyBorder="1" applyAlignment="1">
      <alignment horizontal="left" vertical="center"/>
    </xf>
    <xf numFmtId="0" fontId="33" fillId="2" borderId="4" xfId="0" applyFont="1" applyFill="1" applyBorder="1" applyAlignment="1">
      <alignment horizontal="center" vertical="center" wrapText="1"/>
    </xf>
    <xf numFmtId="42" fontId="5" fillId="7" borderId="48" xfId="0" applyNumberFormat="1" applyFont="1" applyFill="1" applyBorder="1" applyAlignment="1">
      <alignment horizontal="left" vertical="center" wrapText="1"/>
    </xf>
    <xf numFmtId="42" fontId="34" fillId="7" borderId="48" xfId="0" applyNumberFormat="1" applyFont="1" applyFill="1" applyBorder="1" applyAlignment="1">
      <alignment horizontal="left" vertical="center" wrapText="1"/>
    </xf>
    <xf numFmtId="42" fontId="5" fillId="7" borderId="53" xfId="0" applyNumberFormat="1" applyFont="1" applyFill="1" applyBorder="1" applyAlignment="1">
      <alignment horizontal="left" vertical="center" wrapText="1"/>
    </xf>
    <xf numFmtId="42" fontId="34" fillId="7" borderId="23" xfId="0" applyNumberFormat="1" applyFont="1" applyFill="1" applyBorder="1" applyAlignment="1">
      <alignment horizontal="left" vertical="center" wrapText="1"/>
    </xf>
    <xf numFmtId="164" fontId="33" fillId="6" borderId="31" xfId="2" applyNumberFormat="1" applyFont="1" applyFill="1" applyBorder="1" applyAlignment="1" applyProtection="1">
      <alignment horizontal="center" vertical="center" wrapText="1"/>
    </xf>
    <xf numFmtId="9" fontId="36" fillId="8" borderId="50" xfId="4" applyFont="1" applyFill="1" applyBorder="1" applyAlignment="1" applyProtection="1">
      <alignment horizontal="right" vertical="center" wrapText="1"/>
    </xf>
    <xf numFmtId="42" fontId="36" fillId="0" borderId="11" xfId="0" applyNumberFormat="1" applyFont="1" applyBorder="1" applyAlignment="1">
      <alignment vertical="center" wrapText="1"/>
    </xf>
    <xf numFmtId="0" fontId="5" fillId="7" borderId="25" xfId="0" applyFont="1" applyFill="1" applyBorder="1" applyAlignment="1">
      <alignment horizontal="left" vertical="center" wrapText="1"/>
    </xf>
    <xf numFmtId="0" fontId="12" fillId="0" borderId="0" xfId="0" applyFont="1" applyAlignment="1">
      <alignment horizontal="center" vertical="center"/>
    </xf>
    <xf numFmtId="9" fontId="36" fillId="8" borderId="18" xfId="4" applyFont="1" applyFill="1" applyBorder="1" applyAlignment="1" applyProtection="1">
      <alignment horizontal="right" vertical="center" wrapText="1"/>
    </xf>
    <xf numFmtId="9" fontId="36" fillId="8" borderId="24" xfId="4" applyFont="1" applyFill="1" applyBorder="1" applyAlignment="1" applyProtection="1">
      <alignment horizontal="right" vertical="center" wrapText="1"/>
    </xf>
    <xf numFmtId="42" fontId="36" fillId="0" borderId="0" xfId="0" applyNumberFormat="1" applyFont="1" applyAlignment="1">
      <alignment vertical="center" wrapText="1"/>
    </xf>
    <xf numFmtId="0" fontId="5" fillId="7" borderId="36" xfId="0" applyFont="1" applyFill="1" applyBorder="1" applyAlignment="1">
      <alignment horizontal="left" vertical="center"/>
    </xf>
    <xf numFmtId="0" fontId="5" fillId="7" borderId="30" xfId="0" applyFont="1" applyFill="1" applyBorder="1" applyAlignment="1">
      <alignment horizontal="left" vertical="center" wrapText="1"/>
    </xf>
    <xf numFmtId="0" fontId="37" fillId="6" borderId="10" xfId="0" applyFont="1" applyFill="1" applyBorder="1" applyAlignment="1">
      <alignment horizontal="left" vertical="center"/>
    </xf>
    <xf numFmtId="0" fontId="37" fillId="6" borderId="13" xfId="0" applyFont="1" applyFill="1" applyBorder="1" applyAlignment="1">
      <alignment horizontal="right" vertical="center" wrapText="1"/>
    </xf>
    <xf numFmtId="9" fontId="36" fillId="8" borderId="44" xfId="4" applyFont="1" applyFill="1" applyBorder="1" applyAlignment="1" applyProtection="1">
      <alignment horizontal="right" vertical="center" wrapText="1"/>
    </xf>
    <xf numFmtId="9" fontId="36" fillId="8" borderId="43" xfId="4" applyFont="1" applyFill="1" applyBorder="1" applyAlignment="1" applyProtection="1">
      <alignment horizontal="right" vertical="center" wrapText="1"/>
    </xf>
    <xf numFmtId="0" fontId="36" fillId="8" borderId="37" xfId="0" applyFont="1" applyFill="1" applyBorder="1" applyAlignment="1">
      <alignment horizontal="left" vertical="center"/>
    </xf>
    <xf numFmtId="0" fontId="36" fillId="8" borderId="39" xfId="0" applyFont="1" applyFill="1" applyBorder="1" applyAlignment="1">
      <alignment horizontal="right" vertical="center" wrapText="1"/>
    </xf>
    <xf numFmtId="164" fontId="35" fillId="0" borderId="0" xfId="2" applyNumberFormat="1" applyFont="1" applyFill="1" applyBorder="1" applyAlignment="1" applyProtection="1">
      <alignment horizontal="left" vertical="center" wrapText="1"/>
    </xf>
    <xf numFmtId="0" fontId="5" fillId="7" borderId="37" xfId="0" applyFont="1" applyFill="1" applyBorder="1" applyAlignment="1">
      <alignment horizontal="left" vertical="center"/>
    </xf>
    <xf numFmtId="0" fontId="5" fillId="7" borderId="39" xfId="0" applyFont="1" applyFill="1" applyBorder="1" applyAlignment="1">
      <alignment vertical="center" wrapText="1"/>
    </xf>
    <xf numFmtId="0" fontId="5" fillId="7" borderId="18" xfId="0" applyFont="1" applyFill="1" applyBorder="1" applyAlignment="1">
      <alignment vertical="center"/>
    </xf>
    <xf numFmtId="0" fontId="36" fillId="7" borderId="24" xfId="0" applyFont="1" applyFill="1" applyBorder="1" applyAlignment="1">
      <alignment vertical="center" wrapText="1"/>
    </xf>
    <xf numFmtId="0" fontId="33" fillId="0" borderId="0" xfId="0" applyFont="1" applyAlignment="1">
      <alignment vertical="center" wrapText="1"/>
    </xf>
    <xf numFmtId="42" fontId="40" fillId="0" borderId="0" xfId="0" applyNumberFormat="1" applyFont="1" applyAlignment="1">
      <alignment horizontal="center" vertical="center" wrapText="1"/>
    </xf>
    <xf numFmtId="42" fontId="33" fillId="0" borderId="0" xfId="0" applyNumberFormat="1" applyFont="1" applyAlignment="1">
      <alignment horizontal="center" vertical="center" wrapText="1"/>
    </xf>
    <xf numFmtId="0" fontId="33" fillId="6" borderId="5" xfId="0" applyFont="1" applyFill="1" applyBorder="1" applyAlignment="1">
      <alignment vertical="center"/>
    </xf>
    <xf numFmtId="0" fontId="33" fillId="6" borderId="7" xfId="0" applyFont="1" applyFill="1" applyBorder="1" applyAlignment="1">
      <alignment vertical="center"/>
    </xf>
    <xf numFmtId="0" fontId="32" fillId="2" borderId="45" xfId="0" applyFont="1" applyFill="1" applyBorder="1" applyAlignment="1">
      <alignment horizontal="left" vertical="center"/>
    </xf>
    <xf numFmtId="0" fontId="32" fillId="2" borderId="46" xfId="0" applyFont="1" applyFill="1" applyBorder="1" applyAlignment="1">
      <alignment horizontal="center" vertical="center"/>
    </xf>
    <xf numFmtId="0" fontId="32" fillId="2" borderId="47" xfId="0" applyFont="1" applyFill="1" applyBorder="1" applyAlignment="1">
      <alignment horizontal="center" vertical="center"/>
    </xf>
    <xf numFmtId="0" fontId="33" fillId="0" borderId="0" xfId="0" applyFont="1" applyAlignment="1">
      <alignment horizontal="center" vertical="center" wrapText="1"/>
    </xf>
    <xf numFmtId="0" fontId="36" fillId="0" borderId="19" xfId="0" applyFont="1" applyBorder="1" applyAlignment="1">
      <alignment vertical="center" wrapText="1"/>
    </xf>
    <xf numFmtId="0" fontId="15" fillId="0" borderId="49" xfId="0" applyFont="1" applyBorder="1" applyAlignment="1">
      <alignment vertical="center" wrapText="1"/>
    </xf>
    <xf numFmtId="0" fontId="15" fillId="0" borderId="42" xfId="0" applyFont="1" applyBorder="1" applyAlignment="1">
      <alignment vertical="center"/>
    </xf>
    <xf numFmtId="0" fontId="37" fillId="2" borderId="5" xfId="0" applyFont="1" applyFill="1" applyBorder="1" applyAlignment="1">
      <alignment horizontal="left" vertical="center"/>
    </xf>
    <xf numFmtId="0" fontId="37" fillId="2" borderId="5" xfId="0" applyFont="1" applyFill="1" applyBorder="1" applyAlignment="1">
      <alignment horizontal="center" vertical="center" wrapText="1"/>
    </xf>
    <xf numFmtId="0" fontId="36" fillId="0" borderId="18" xfId="0" applyFont="1" applyBorder="1" applyAlignment="1">
      <alignment vertical="center" wrapText="1"/>
    </xf>
    <xf numFmtId="0" fontId="15" fillId="0" borderId="3" xfId="0" applyFont="1" applyBorder="1" applyAlignment="1">
      <alignment vertical="center" wrapText="1"/>
    </xf>
    <xf numFmtId="0" fontId="15" fillId="0" borderId="24" xfId="0" applyFont="1" applyBorder="1" applyAlignment="1">
      <alignment vertical="center"/>
    </xf>
    <xf numFmtId="0" fontId="5" fillId="7" borderId="30" xfId="0" applyFont="1" applyFill="1" applyBorder="1" applyAlignment="1">
      <alignment vertical="center" wrapText="1"/>
    </xf>
    <xf numFmtId="0" fontId="33" fillId="6" borderId="4" xfId="0" applyFont="1" applyFill="1" applyBorder="1" applyAlignment="1">
      <alignment horizontal="left" vertical="center"/>
    </xf>
    <xf numFmtId="0" fontId="33" fillId="6" borderId="4" xfId="0" applyFont="1" applyFill="1" applyBorder="1" applyAlignment="1">
      <alignment horizontal="right" vertical="center" wrapText="1"/>
    </xf>
    <xf numFmtId="0" fontId="37" fillId="2" borderId="7" xfId="0" applyFont="1" applyFill="1" applyBorder="1" applyAlignment="1">
      <alignment horizontal="center" vertical="center" wrapText="1"/>
    </xf>
    <xf numFmtId="0" fontId="23" fillId="0" borderId="0" xfId="0" applyFont="1" applyAlignment="1">
      <alignment vertical="center"/>
    </xf>
    <xf numFmtId="0" fontId="33" fillId="6" borderId="5" xfId="0" applyFont="1" applyFill="1" applyBorder="1" applyAlignment="1">
      <alignment horizontal="left" vertical="center"/>
    </xf>
    <xf numFmtId="0" fontId="33" fillId="6" borderId="7" xfId="0" applyFont="1" applyFill="1" applyBorder="1" applyAlignment="1">
      <alignment horizontal="right" vertical="center" wrapText="1"/>
    </xf>
    <xf numFmtId="0" fontId="30" fillId="9" borderId="56" xfId="0" applyFont="1" applyFill="1" applyBorder="1" applyAlignment="1">
      <alignment vertical="center"/>
    </xf>
    <xf numFmtId="0" fontId="0" fillId="4" borderId="4" xfId="0" applyFill="1" applyBorder="1" applyAlignment="1" applyProtection="1">
      <alignment horizontal="center" vertical="center"/>
      <protection locked="0"/>
    </xf>
    <xf numFmtId="0" fontId="0" fillId="0" borderId="35" xfId="0" applyFont="1" applyFill="1" applyBorder="1" applyAlignment="1" applyProtection="1">
      <alignment vertical="center"/>
    </xf>
    <xf numFmtId="0" fontId="0" fillId="0" borderId="40" xfId="0" applyFont="1" applyFill="1" applyBorder="1" applyAlignment="1" applyProtection="1">
      <alignment vertical="center"/>
    </xf>
    <xf numFmtId="0" fontId="9" fillId="0" borderId="5" xfId="0" applyFont="1" applyFill="1" applyBorder="1" applyAlignment="1" applyProtection="1">
      <alignment vertical="center"/>
    </xf>
    <xf numFmtId="164" fontId="9" fillId="2" borderId="4" xfId="2" applyNumberFormat="1" applyFont="1" applyFill="1" applyBorder="1" applyAlignment="1" applyProtection="1">
      <alignment horizontal="right" vertical="center"/>
    </xf>
    <xf numFmtId="0" fontId="21" fillId="0" borderId="1" xfId="0" applyFont="1" applyFill="1" applyBorder="1" applyAlignment="1" applyProtection="1">
      <alignment vertical="center"/>
    </xf>
    <xf numFmtId="164" fontId="7" fillId="4" borderId="4" xfId="2" applyNumberFormat="1" applyFont="1" applyFill="1" applyBorder="1" applyAlignment="1" applyProtection="1">
      <alignment horizontal="right" vertical="center"/>
      <protection locked="0"/>
    </xf>
    <xf numFmtId="0" fontId="26" fillId="2" borderId="15" xfId="0" applyFont="1" applyFill="1" applyBorder="1" applyAlignment="1" applyProtection="1">
      <alignment horizontal="right" vertical="center" wrapText="1"/>
    </xf>
    <xf numFmtId="1" fontId="10" fillId="4" borderId="48" xfId="0" applyNumberFormat="1" applyFont="1" applyFill="1" applyBorder="1" applyAlignment="1" applyProtection="1">
      <alignment vertical="top" wrapText="1"/>
      <protection locked="0"/>
    </xf>
    <xf numFmtId="42" fontId="10" fillId="4" borderId="50" xfId="2" applyNumberFormat="1" applyFont="1" applyFill="1" applyBorder="1" applyAlignment="1" applyProtection="1">
      <alignment horizontal="right" vertical="center"/>
      <protection locked="0"/>
    </xf>
    <xf numFmtId="164" fontId="22" fillId="4" borderId="5" xfId="2" applyNumberFormat="1" applyFont="1" applyFill="1" applyBorder="1" applyAlignment="1" applyProtection="1">
      <alignment horizontal="center" vertical="center"/>
    </xf>
    <xf numFmtId="0" fontId="47" fillId="6" borderId="45" xfId="0" applyFont="1" applyFill="1" applyBorder="1" applyAlignment="1">
      <alignment horizontal="right" vertical="center"/>
    </xf>
    <xf numFmtId="37" fontId="48" fillId="6" borderId="47" xfId="2" applyNumberFormat="1" applyFont="1" applyFill="1" applyBorder="1" applyAlignment="1" applyProtection="1">
      <alignment vertical="center"/>
      <protection locked="0"/>
    </xf>
    <xf numFmtId="0" fontId="49" fillId="2" borderId="4" xfId="0" applyFont="1" applyFill="1" applyBorder="1" applyAlignment="1">
      <alignment horizontal="center" vertical="center" wrapText="1"/>
    </xf>
    <xf numFmtId="42" fontId="50" fillId="7" borderId="31" xfId="0" applyNumberFormat="1" applyFont="1" applyFill="1" applyBorder="1" applyAlignment="1" applyProtection="1">
      <alignment horizontal="left" vertical="center" wrapText="1"/>
      <protection locked="0"/>
    </xf>
    <xf numFmtId="42" fontId="50" fillId="7" borderId="51" xfId="0" applyNumberFormat="1" applyFont="1" applyFill="1" applyBorder="1" applyAlignment="1" applyProtection="1">
      <alignment horizontal="left" vertical="center" wrapText="1"/>
      <protection locked="0"/>
    </xf>
    <xf numFmtId="42" fontId="51" fillId="8" borderId="19" xfId="0" applyNumberFormat="1" applyFont="1" applyFill="1" applyBorder="1" applyAlignment="1" applyProtection="1">
      <alignment horizontal="center" vertical="center" wrapText="1"/>
      <protection locked="0"/>
    </xf>
    <xf numFmtId="42" fontId="51" fillId="8" borderId="42" xfId="0" applyNumberFormat="1" applyFont="1" applyFill="1" applyBorder="1" applyAlignment="1" applyProtection="1">
      <alignment horizontal="center" vertical="center" wrapText="1"/>
      <protection locked="0"/>
    </xf>
    <xf numFmtId="42" fontId="51" fillId="8" borderId="18" xfId="0" applyNumberFormat="1" applyFont="1" applyFill="1" applyBorder="1" applyAlignment="1" applyProtection="1">
      <alignment horizontal="center" vertical="center" wrapText="1"/>
      <protection locked="0"/>
    </xf>
    <xf numFmtId="164" fontId="51" fillId="8" borderId="51" xfId="2" applyNumberFormat="1" applyFont="1" applyFill="1" applyBorder="1" applyAlignment="1" applyProtection="1">
      <alignment horizontal="left" vertical="center" wrapText="1"/>
      <protection locked="0"/>
    </xf>
    <xf numFmtId="42" fontId="51" fillId="8" borderId="51" xfId="0" applyNumberFormat="1" applyFont="1" applyFill="1" applyBorder="1" applyAlignment="1" applyProtection="1">
      <alignment horizontal="center" vertical="center" wrapText="1"/>
      <protection locked="0"/>
    </xf>
    <xf numFmtId="164" fontId="51" fillId="8" borderId="48" xfId="2" applyNumberFormat="1" applyFont="1" applyFill="1" applyBorder="1" applyAlignment="1" applyProtection="1">
      <alignment horizontal="left" vertical="center" wrapText="1"/>
      <protection locked="0"/>
    </xf>
    <xf numFmtId="0" fontId="5" fillId="7" borderId="20" xfId="0" applyFont="1" applyFill="1" applyBorder="1" applyAlignment="1">
      <alignment horizontal="left" vertical="center"/>
    </xf>
    <xf numFmtId="0" fontId="36" fillId="8" borderId="51" xfId="4" applyNumberFormat="1" applyFont="1" applyFill="1" applyBorder="1" applyAlignment="1" applyProtection="1">
      <alignment horizontal="right" vertical="center" wrapText="1"/>
    </xf>
    <xf numFmtId="0" fontId="10" fillId="9" borderId="40" xfId="0" applyFont="1" applyFill="1" applyBorder="1" applyProtection="1"/>
    <xf numFmtId="0" fontId="5" fillId="7" borderId="9" xfId="0" applyFont="1" applyFill="1" applyBorder="1" applyAlignment="1">
      <alignment horizontal="left" vertical="center"/>
    </xf>
    <xf numFmtId="164" fontId="5" fillId="7" borderId="3" xfId="2" applyNumberFormat="1" applyFont="1" applyFill="1" applyBorder="1" applyAlignment="1" applyProtection="1">
      <alignment horizontal="left" vertical="center" wrapText="1"/>
    </xf>
    <xf numFmtId="42" fontId="50" fillId="7" borderId="3" xfId="0" applyNumberFormat="1" applyFont="1" applyFill="1" applyBorder="1" applyAlignment="1" applyProtection="1">
      <alignment horizontal="left" vertical="center" wrapText="1"/>
      <protection locked="0"/>
    </xf>
    <xf numFmtId="0" fontId="5" fillId="7" borderId="28" xfId="0" applyFont="1" applyFill="1" applyBorder="1" applyAlignment="1">
      <alignment vertical="center" wrapText="1"/>
    </xf>
    <xf numFmtId="0" fontId="5" fillId="7" borderId="0" xfId="0" applyFont="1" applyFill="1" applyBorder="1" applyAlignment="1">
      <alignment vertical="center" wrapText="1"/>
    </xf>
    <xf numFmtId="0" fontId="37" fillId="6" borderId="5" xfId="0" applyFont="1" applyFill="1" applyBorder="1" applyAlignment="1">
      <alignment horizontal="left" vertical="center"/>
    </xf>
    <xf numFmtId="0" fontId="37" fillId="6" borderId="7" xfId="0" applyFont="1" applyFill="1" applyBorder="1" applyAlignment="1">
      <alignment horizontal="right" vertical="center" wrapText="1"/>
    </xf>
    <xf numFmtId="164" fontId="5" fillId="7" borderId="17" xfId="2" applyNumberFormat="1" applyFont="1" applyFill="1" applyBorder="1" applyAlignment="1" applyProtection="1">
      <alignment horizontal="left" vertical="center" wrapText="1"/>
    </xf>
    <xf numFmtId="42" fontId="50" fillId="7" borderId="17" xfId="0" applyNumberFormat="1" applyFont="1" applyFill="1" applyBorder="1" applyAlignment="1" applyProtection="1">
      <alignment horizontal="left" vertical="center" wrapText="1"/>
      <protection locked="0"/>
    </xf>
    <xf numFmtId="164" fontId="5" fillId="7" borderId="26" xfId="2" applyNumberFormat="1" applyFont="1" applyFill="1" applyBorder="1" applyAlignment="1" applyProtection="1">
      <alignment horizontal="left" vertical="center" wrapText="1"/>
    </xf>
    <xf numFmtId="164" fontId="5" fillId="7" borderId="60" xfId="2" applyNumberFormat="1" applyFont="1" applyFill="1" applyBorder="1" applyAlignment="1" applyProtection="1">
      <alignment horizontal="left" vertical="center" wrapText="1"/>
    </xf>
    <xf numFmtId="42" fontId="50" fillId="7" borderId="60" xfId="0" applyNumberFormat="1" applyFont="1" applyFill="1" applyBorder="1" applyAlignment="1" applyProtection="1">
      <alignment horizontal="left" vertical="center" wrapText="1"/>
      <protection locked="0"/>
    </xf>
    <xf numFmtId="164" fontId="5" fillId="7" borderId="65" xfId="2" applyNumberFormat="1" applyFont="1" applyFill="1" applyBorder="1" applyAlignment="1" applyProtection="1">
      <alignment horizontal="left" vertical="center" wrapText="1"/>
    </xf>
    <xf numFmtId="0" fontId="10" fillId="0" borderId="27" xfId="0" applyFont="1" applyBorder="1" applyAlignment="1">
      <alignment vertical="center"/>
    </xf>
    <xf numFmtId="0" fontId="0" fillId="0" borderId="27" xfId="0" applyBorder="1" applyAlignment="1">
      <alignment vertical="center"/>
    </xf>
    <xf numFmtId="0" fontId="5" fillId="7" borderId="14" xfId="0" applyFont="1" applyFill="1" applyBorder="1" applyAlignment="1">
      <alignment horizontal="left" vertical="center"/>
    </xf>
    <xf numFmtId="0" fontId="5" fillId="7" borderId="61" xfId="0" applyFont="1" applyFill="1" applyBorder="1" applyAlignment="1">
      <alignment vertical="center" wrapText="1"/>
    </xf>
    <xf numFmtId="0" fontId="5" fillId="7" borderId="10" xfId="0" applyFont="1" applyFill="1" applyBorder="1" applyAlignment="1">
      <alignment horizontal="left" vertical="center"/>
    </xf>
    <xf numFmtId="0" fontId="5" fillId="7" borderId="66" xfId="0" applyFont="1" applyFill="1" applyBorder="1" applyAlignment="1">
      <alignment vertical="center" wrapText="1"/>
    </xf>
    <xf numFmtId="164" fontId="5" fillId="7" borderId="12" xfId="2" applyNumberFormat="1" applyFont="1" applyFill="1" applyBorder="1" applyAlignment="1" applyProtection="1">
      <alignment horizontal="left" vertical="center" wrapText="1"/>
    </xf>
    <xf numFmtId="0" fontId="22" fillId="0" borderId="9" xfId="0" applyFont="1" applyBorder="1" applyAlignment="1">
      <alignment vertical="center"/>
    </xf>
    <xf numFmtId="0" fontId="52" fillId="0" borderId="0" xfId="0" applyFont="1" applyAlignment="1">
      <alignment vertical="center"/>
    </xf>
    <xf numFmtId="0" fontId="11" fillId="0" borderId="0" xfId="0" applyFont="1"/>
    <xf numFmtId="0" fontId="0" fillId="0" borderId="0" xfId="0" applyAlignment="1">
      <alignment horizontal="center" vertical="center"/>
    </xf>
    <xf numFmtId="0" fontId="52" fillId="0" borderId="9" xfId="0" applyFont="1" applyBorder="1" applyAlignment="1">
      <alignment vertical="center"/>
    </xf>
    <xf numFmtId="0" fontId="10" fillId="0" borderId="0" xfId="0" applyFont="1" applyAlignment="1">
      <alignment vertical="center"/>
    </xf>
    <xf numFmtId="0" fontId="22" fillId="2" borderId="6" xfId="0" applyFont="1" applyFill="1" applyBorder="1" applyAlignment="1" applyProtection="1">
      <alignment horizontal="right" vertical="center"/>
    </xf>
    <xf numFmtId="0" fontId="22" fillId="2" borderId="7" xfId="0" applyFont="1" applyFill="1" applyBorder="1" applyAlignment="1" applyProtection="1">
      <alignment horizontal="right" vertical="center"/>
    </xf>
    <xf numFmtId="0" fontId="10" fillId="0" borderId="20" xfId="0" applyFont="1" applyBorder="1" applyAlignment="1" applyProtection="1">
      <alignment horizontal="right" vertical="center" wrapText="1"/>
    </xf>
    <xf numFmtId="0" fontId="10" fillId="0" borderId="28" xfId="0" applyFont="1" applyBorder="1" applyAlignment="1" applyProtection="1">
      <alignment horizontal="right" vertical="center" wrapText="1"/>
    </xf>
    <xf numFmtId="0" fontId="10" fillId="0" borderId="32" xfId="0" applyFont="1" applyBorder="1" applyAlignment="1" applyProtection="1">
      <alignment horizontal="right" vertical="center" wrapText="1"/>
    </xf>
    <xf numFmtId="0" fontId="22" fillId="0" borderId="28" xfId="0" applyFont="1" applyBorder="1" applyAlignment="1" applyProtection="1">
      <alignment horizontal="right" vertical="center" wrapText="1"/>
    </xf>
    <xf numFmtId="0" fontId="22" fillId="0" borderId="32" xfId="0" applyFont="1" applyBorder="1" applyAlignment="1" applyProtection="1">
      <alignment horizontal="right" vertical="center" wrapText="1"/>
    </xf>
    <xf numFmtId="0" fontId="10" fillId="0" borderId="5" xfId="0" applyFont="1" applyBorder="1" applyAlignment="1" applyProtection="1">
      <alignment horizontal="right" vertical="center" wrapText="1"/>
    </xf>
    <xf numFmtId="0" fontId="10" fillId="0" borderId="6" xfId="0" applyFont="1" applyBorder="1" applyAlignment="1" applyProtection="1">
      <alignment horizontal="right" vertical="center" wrapText="1"/>
    </xf>
    <xf numFmtId="0" fontId="10" fillId="0" borderId="58" xfId="0" applyFont="1" applyBorder="1" applyAlignment="1" applyProtection="1">
      <alignment horizontal="right" vertical="center" wrapText="1"/>
    </xf>
    <xf numFmtId="0" fontId="22" fillId="2" borderId="5" xfId="0" applyFont="1" applyFill="1" applyBorder="1" applyAlignment="1" applyProtection="1">
      <alignment horizontal="right" vertical="center"/>
    </xf>
    <xf numFmtId="0" fontId="2" fillId="0" borderId="37" xfId="0" applyFont="1" applyBorder="1" applyAlignment="1" applyProtection="1">
      <alignment horizontal="left" vertical="top"/>
    </xf>
    <xf numFmtId="0" fontId="2" fillId="0" borderId="38" xfId="0" applyFont="1" applyBorder="1" applyAlignment="1" applyProtection="1">
      <alignment horizontal="left" vertical="top"/>
    </xf>
    <xf numFmtId="0" fontId="2" fillId="0" borderId="67" xfId="0" applyFont="1" applyBorder="1" applyAlignment="1" applyProtection="1">
      <alignment horizontal="left" vertical="top"/>
    </xf>
    <xf numFmtId="0" fontId="22" fillId="2" borderId="59" xfId="0" applyFont="1" applyFill="1" applyBorder="1" applyAlignment="1" applyProtection="1">
      <alignment horizontal="left" vertical="center"/>
    </xf>
    <xf numFmtId="0" fontId="22" fillId="2" borderId="6" xfId="0" applyFont="1" applyFill="1" applyBorder="1" applyAlignment="1" applyProtection="1">
      <alignment horizontal="left" vertical="center"/>
    </xf>
    <xf numFmtId="0" fontId="22" fillId="2" borderId="7" xfId="0" applyFont="1" applyFill="1" applyBorder="1" applyAlignment="1" applyProtection="1">
      <alignment horizontal="left" vertical="center"/>
    </xf>
    <xf numFmtId="0" fontId="2" fillId="0" borderId="14" xfId="0" applyFont="1" applyBorder="1" applyAlignment="1" applyProtection="1">
      <alignment horizontal="left" vertical="top"/>
    </xf>
    <xf numFmtId="0" fontId="2" fillId="0" borderId="15" xfId="0" applyFont="1" applyBorder="1" applyAlignment="1" applyProtection="1">
      <alignment horizontal="left" vertical="top"/>
    </xf>
    <xf numFmtId="0" fontId="2" fillId="0" borderId="61" xfId="0" applyFont="1" applyBorder="1" applyAlignment="1" applyProtection="1">
      <alignment horizontal="left" vertical="top"/>
    </xf>
    <xf numFmtId="0" fontId="22" fillId="2" borderId="59" xfId="0" applyFont="1" applyFill="1" applyBorder="1" applyAlignment="1" applyProtection="1">
      <alignment horizontal="left" vertical="top" wrapText="1"/>
    </xf>
    <xf numFmtId="0" fontId="22" fillId="2" borderId="6" xfId="0" applyFont="1" applyFill="1" applyBorder="1" applyAlignment="1" applyProtection="1">
      <alignment horizontal="left" vertical="top" wrapText="1"/>
    </xf>
    <xf numFmtId="0" fontId="22" fillId="2" borderId="58" xfId="0" applyFont="1" applyFill="1" applyBorder="1" applyAlignment="1" applyProtection="1">
      <alignment horizontal="left" vertical="top" wrapText="1"/>
    </xf>
    <xf numFmtId="0" fontId="25" fillId="9" borderId="35" xfId="0" applyFont="1" applyFill="1" applyBorder="1" applyAlignment="1" applyProtection="1">
      <alignment horizontal="center" vertical="center" wrapText="1"/>
    </xf>
    <xf numFmtId="0" fontId="25" fillId="9" borderId="40" xfId="0" applyFont="1" applyFill="1" applyBorder="1" applyAlignment="1" applyProtection="1">
      <alignment horizontal="center" vertical="center"/>
    </xf>
    <xf numFmtId="0" fontId="25" fillId="9" borderId="55" xfId="0" applyFont="1" applyFill="1" applyBorder="1" applyAlignment="1" applyProtection="1">
      <alignment horizontal="center" vertical="center"/>
    </xf>
    <xf numFmtId="0" fontId="22" fillId="2" borderId="31" xfId="0" applyFont="1" applyFill="1" applyBorder="1" applyAlignment="1" applyProtection="1">
      <alignment horizontal="left" vertical="center" wrapText="1"/>
    </xf>
    <xf numFmtId="0" fontId="22" fillId="2" borderId="12" xfId="0" applyFont="1" applyFill="1" applyBorder="1" applyAlignment="1" applyProtection="1">
      <alignment horizontal="left" vertical="center" wrapTex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58" xfId="0" applyFont="1" applyBorder="1" applyAlignment="1" applyProtection="1">
      <alignment horizontal="center" vertical="center" wrapText="1"/>
    </xf>
    <xf numFmtId="0" fontId="22" fillId="4" borderId="20" xfId="0" applyFont="1" applyFill="1" applyBorder="1" applyAlignment="1" applyProtection="1">
      <alignment horizontal="left" vertical="top" wrapText="1"/>
      <protection locked="0"/>
    </xf>
    <xf numFmtId="0" fontId="22" fillId="4" borderId="28" xfId="0" applyFont="1" applyFill="1" applyBorder="1" applyAlignment="1" applyProtection="1">
      <alignment horizontal="left" vertical="top" wrapText="1"/>
      <protection locked="0"/>
    </xf>
    <xf numFmtId="0" fontId="22" fillId="4" borderId="32" xfId="0" applyFont="1" applyFill="1" applyBorder="1" applyAlignment="1" applyProtection="1">
      <alignment horizontal="left" vertical="top" wrapText="1"/>
      <protection locked="0"/>
    </xf>
    <xf numFmtId="0" fontId="2" fillId="9" borderId="35" xfId="0" applyFont="1" applyFill="1" applyBorder="1" applyAlignment="1" applyProtection="1">
      <alignment horizontal="left" vertical="top" wrapText="1"/>
    </xf>
    <xf numFmtId="0" fontId="2" fillId="9" borderId="40" xfId="0" applyFont="1" applyFill="1" applyBorder="1" applyAlignment="1" applyProtection="1">
      <alignment horizontal="left" vertical="top" wrapText="1"/>
    </xf>
    <xf numFmtId="0" fontId="2" fillId="9" borderId="55" xfId="0" applyFont="1" applyFill="1" applyBorder="1" applyAlignment="1" applyProtection="1">
      <alignment horizontal="left" vertical="top" wrapText="1"/>
    </xf>
    <xf numFmtId="0" fontId="2" fillId="9" borderId="56" xfId="0" applyFont="1" applyFill="1" applyBorder="1" applyAlignment="1" applyProtection="1">
      <alignment horizontal="left" vertical="top" wrapText="1"/>
    </xf>
    <xf numFmtId="0" fontId="2" fillId="9" borderId="0" xfId="0" applyFont="1" applyFill="1" applyBorder="1" applyAlignment="1" applyProtection="1">
      <alignment horizontal="left" vertical="top" wrapText="1"/>
    </xf>
    <xf numFmtId="0" fontId="2" fillId="9" borderId="57" xfId="0" applyFont="1" applyFill="1" applyBorder="1" applyAlignment="1" applyProtection="1">
      <alignment horizontal="left" vertical="top" wrapText="1"/>
    </xf>
    <xf numFmtId="0" fontId="2" fillId="9" borderId="62" xfId="0" applyFont="1" applyFill="1" applyBorder="1" applyAlignment="1" applyProtection="1">
      <alignment horizontal="left" vertical="top" wrapText="1"/>
    </xf>
    <xf numFmtId="0" fontId="2" fillId="9" borderId="15" xfId="0" applyFont="1" applyFill="1" applyBorder="1" applyAlignment="1" applyProtection="1">
      <alignment horizontal="left" vertical="top" wrapText="1"/>
    </xf>
    <xf numFmtId="0" fontId="2" fillId="9" borderId="61" xfId="0" applyFont="1" applyFill="1" applyBorder="1" applyAlignment="1" applyProtection="1">
      <alignment horizontal="left" vertical="top" wrapText="1"/>
    </xf>
    <xf numFmtId="0" fontId="29" fillId="0" borderId="0" xfId="0" applyFont="1" applyAlignment="1">
      <alignment horizontal="center" vertical="center"/>
    </xf>
    <xf numFmtId="0" fontId="36" fillId="8" borderId="19" xfId="0" applyFont="1" applyFill="1" applyBorder="1" applyAlignment="1">
      <alignment horizontal="right" vertical="center" wrapText="1"/>
    </xf>
    <xf numFmtId="0" fontId="36" fillId="8" borderId="64" xfId="0" applyFont="1" applyFill="1" applyBorder="1" applyAlignment="1">
      <alignment horizontal="right" vertical="center" wrapText="1"/>
    </xf>
    <xf numFmtId="0" fontId="36" fillId="8" borderId="18" xfId="0" applyFont="1" applyFill="1" applyBorder="1" applyAlignment="1">
      <alignment horizontal="right" vertical="center" wrapText="1"/>
    </xf>
    <xf numFmtId="0" fontId="36" fillId="8" borderId="27" xfId="0" applyFont="1" applyFill="1" applyBorder="1" applyAlignment="1">
      <alignment horizontal="right" vertical="center" wrapText="1"/>
    </xf>
    <xf numFmtId="0" fontId="15" fillId="5" borderId="19" xfId="0" applyFont="1" applyFill="1" applyBorder="1" applyAlignment="1">
      <alignment horizontal="left" vertical="center" wrapText="1"/>
    </xf>
    <xf numFmtId="0" fontId="15" fillId="5" borderId="49" xfId="0" applyFont="1" applyFill="1" applyBorder="1" applyAlignment="1">
      <alignment horizontal="left" vertical="center"/>
    </xf>
    <xf numFmtId="0" fontId="15" fillId="5" borderId="42" xfId="0" applyFont="1" applyFill="1" applyBorder="1" applyAlignment="1">
      <alignment horizontal="left" vertical="center"/>
    </xf>
    <xf numFmtId="0" fontId="15" fillId="5" borderId="18"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24" xfId="0" applyFont="1" applyFill="1" applyBorder="1" applyAlignment="1">
      <alignment horizontal="left" vertical="center" wrapText="1"/>
    </xf>
    <xf numFmtId="0" fontId="47" fillId="6" borderId="5" xfId="0" applyFont="1" applyFill="1" applyBorder="1" applyAlignment="1">
      <alignment horizontal="right" vertical="center"/>
    </xf>
    <xf numFmtId="0" fontId="47" fillId="6" borderId="58" xfId="0" applyFont="1" applyFill="1" applyBorder="1" applyAlignment="1">
      <alignment horizontal="right" vertical="center"/>
    </xf>
    <xf numFmtId="0" fontId="37" fillId="2" borderId="5"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5" fillId="7" borderId="37" xfId="0" applyFont="1" applyFill="1" applyBorder="1" applyAlignment="1">
      <alignment horizontal="left" vertical="center" wrapText="1"/>
    </xf>
    <xf numFmtId="0" fontId="5" fillId="7" borderId="39" xfId="0" applyFont="1" applyFill="1" applyBorder="1" applyAlignment="1">
      <alignment horizontal="left" vertical="center" wrapText="1"/>
    </xf>
    <xf numFmtId="0" fontId="5" fillId="7" borderId="37" xfId="0" applyFont="1" applyFill="1" applyBorder="1" applyAlignment="1">
      <alignment horizontal="left" vertical="center"/>
    </xf>
    <xf numFmtId="0" fontId="5" fillId="7" borderId="39" xfId="0" applyFont="1" applyFill="1" applyBorder="1" applyAlignment="1">
      <alignment horizontal="left" vertical="center"/>
    </xf>
    <xf numFmtId="0" fontId="15" fillId="5" borderId="18" xfId="0" applyFont="1" applyFill="1" applyBorder="1" applyAlignment="1">
      <alignment horizontal="left" vertical="center"/>
    </xf>
    <xf numFmtId="0" fontId="15" fillId="5" borderId="3" xfId="0" applyFont="1" applyFill="1" applyBorder="1" applyAlignment="1">
      <alignment horizontal="left" vertical="center"/>
    </xf>
    <xf numFmtId="0" fontId="15" fillId="5" borderId="24" xfId="0" applyFont="1" applyFill="1" applyBorder="1" applyAlignment="1">
      <alignment horizontal="left" vertical="center"/>
    </xf>
    <xf numFmtId="0" fontId="5" fillId="7" borderId="20" xfId="0" applyFont="1" applyFill="1" applyBorder="1" applyAlignment="1">
      <alignment horizontal="left" vertical="center"/>
    </xf>
    <xf numFmtId="0" fontId="5" fillId="7" borderId="25" xfId="0" applyFont="1" applyFill="1" applyBorder="1" applyAlignment="1">
      <alignment horizontal="left" vertical="center"/>
    </xf>
    <xf numFmtId="0" fontId="15" fillId="5" borderId="44" xfId="0" applyFont="1" applyFill="1" applyBorder="1" applyAlignment="1">
      <alignment horizontal="left" vertical="center" wrapText="1"/>
    </xf>
    <xf numFmtId="0" fontId="15" fillId="5" borderId="21" xfId="0" applyFont="1" applyFill="1" applyBorder="1" applyAlignment="1">
      <alignment horizontal="left" vertical="center" wrapText="1"/>
    </xf>
    <xf numFmtId="0" fontId="15" fillId="5" borderId="43" xfId="0" applyFont="1" applyFill="1" applyBorder="1" applyAlignment="1">
      <alignment horizontal="left" vertical="center" wrapText="1"/>
    </xf>
    <xf numFmtId="0" fontId="36" fillId="8" borderId="20" xfId="0" applyFont="1" applyFill="1" applyBorder="1" applyAlignment="1">
      <alignment horizontal="left" vertical="center" wrapText="1"/>
    </xf>
    <xf numFmtId="0" fontId="36" fillId="8" borderId="25" xfId="0" applyFont="1" applyFill="1" applyBorder="1" applyAlignment="1">
      <alignment horizontal="left" vertical="center" wrapText="1"/>
    </xf>
    <xf numFmtId="0" fontId="36" fillId="8" borderId="18" xfId="0" applyFont="1" applyFill="1" applyBorder="1" applyAlignment="1">
      <alignment horizontal="left" vertical="center" wrapText="1"/>
    </xf>
    <xf numFmtId="0" fontId="36" fillId="8" borderId="27" xfId="0" applyFont="1" applyFill="1" applyBorder="1" applyAlignment="1">
      <alignment horizontal="left" vertical="center" wrapText="1"/>
    </xf>
    <xf numFmtId="0" fontId="37" fillId="6" borderId="11" xfId="0" applyFont="1" applyFill="1" applyBorder="1" applyAlignment="1">
      <alignment horizontal="right" vertical="center" wrapText="1"/>
    </xf>
    <xf numFmtId="0" fontId="37" fillId="6" borderId="34" xfId="0" applyFont="1" applyFill="1" applyBorder="1" applyAlignment="1">
      <alignment horizontal="right" vertical="center" wrapText="1"/>
    </xf>
    <xf numFmtId="0" fontId="36" fillId="8" borderId="44" xfId="0" applyFont="1" applyFill="1" applyBorder="1" applyAlignment="1">
      <alignment horizontal="left" vertical="center" wrapText="1"/>
    </xf>
    <xf numFmtId="0" fontId="36" fillId="8" borderId="22" xfId="0" applyFont="1" applyFill="1" applyBorder="1" applyAlignment="1">
      <alignment horizontal="left" vertical="center" wrapText="1"/>
    </xf>
    <xf numFmtId="0" fontId="37" fillId="2" borderId="5" xfId="0" applyFont="1" applyFill="1" applyBorder="1" applyAlignment="1">
      <alignment horizontal="center" vertical="center"/>
    </xf>
    <xf numFmtId="0" fontId="37" fillId="2" borderId="7" xfId="0" applyFont="1" applyFill="1" applyBorder="1" applyAlignment="1">
      <alignment horizontal="center" vertical="center"/>
    </xf>
    <xf numFmtId="0" fontId="5" fillId="7" borderId="36" xfId="0" applyFont="1" applyFill="1" applyBorder="1" applyAlignment="1">
      <alignment horizontal="left" vertical="center" wrapText="1"/>
    </xf>
    <xf numFmtId="0" fontId="5" fillId="7" borderId="30" xfId="0" applyFont="1" applyFill="1" applyBorder="1" applyAlignment="1">
      <alignment horizontal="left" vertical="center" wrapText="1"/>
    </xf>
    <xf numFmtId="0" fontId="36" fillId="8" borderId="44" xfId="0" applyFont="1" applyFill="1" applyBorder="1" applyAlignment="1">
      <alignment horizontal="right" vertical="center" wrapText="1"/>
    </xf>
    <xf numFmtId="0" fontId="36" fillId="8" borderId="22" xfId="0" applyFont="1" applyFill="1" applyBorder="1" applyAlignment="1">
      <alignment horizontal="right" vertical="center" wrapText="1"/>
    </xf>
    <xf numFmtId="0" fontId="5" fillId="7" borderId="20" xfId="0" applyFont="1" applyFill="1" applyBorder="1" applyAlignment="1">
      <alignment horizontal="left" vertical="center" wrapText="1"/>
    </xf>
    <xf numFmtId="0" fontId="5" fillId="7" borderId="25" xfId="0" applyFont="1" applyFill="1" applyBorder="1" applyAlignment="1">
      <alignment horizontal="left" vertical="center" wrapText="1"/>
    </xf>
    <xf numFmtId="0" fontId="30" fillId="3" borderId="5" xfId="0" applyFont="1" applyFill="1" applyBorder="1" applyAlignment="1" applyProtection="1">
      <alignment horizontal="left" vertical="top" wrapText="1"/>
      <protection locked="0"/>
    </xf>
    <xf numFmtId="0" fontId="30" fillId="3" borderId="6" xfId="0" applyFont="1" applyFill="1" applyBorder="1" applyAlignment="1" applyProtection="1">
      <alignment horizontal="left" vertical="top" wrapText="1"/>
      <protection locked="0"/>
    </xf>
    <xf numFmtId="0" fontId="30" fillId="3" borderId="7" xfId="0" applyFont="1" applyFill="1" applyBorder="1" applyAlignment="1" applyProtection="1">
      <alignment horizontal="left" vertical="top" wrapText="1"/>
      <protection locked="0"/>
    </xf>
    <xf numFmtId="0" fontId="19" fillId="0" borderId="9" xfId="0" applyFont="1" applyFill="1" applyBorder="1" applyAlignment="1" applyProtection="1">
      <alignment vertical="center" wrapText="1"/>
    </xf>
    <xf numFmtId="0" fontId="0" fillId="0" borderId="0" xfId="0" applyBorder="1" applyAlignment="1" applyProtection="1">
      <alignment vertical="center" wrapText="1"/>
    </xf>
    <xf numFmtId="0" fontId="0" fillId="9" borderId="27" xfId="0" applyFill="1" applyBorder="1" applyAlignment="1" applyProtection="1">
      <alignment horizontal="left" vertical="center"/>
    </xf>
    <xf numFmtId="0" fontId="0" fillId="9" borderId="28" xfId="0" applyFill="1" applyBorder="1" applyAlignment="1" applyProtection="1">
      <alignment horizontal="left" vertical="center"/>
    </xf>
    <xf numFmtId="0" fontId="10" fillId="0" borderId="4" xfId="0" applyFont="1" applyBorder="1" applyAlignment="1" applyProtection="1">
      <alignment vertical="center"/>
    </xf>
    <xf numFmtId="0" fontId="9" fillId="0" borderId="9"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1" xfId="0" applyFont="1" applyFill="1" applyBorder="1" applyAlignment="1" applyProtection="1">
      <alignment horizontal="left" vertical="top" wrapText="1"/>
    </xf>
    <xf numFmtId="0" fontId="0" fillId="9" borderId="27" xfId="0" applyFill="1" applyBorder="1" applyAlignment="1" applyProtection="1">
      <alignment horizontal="left" vertical="center" wrapText="1"/>
    </xf>
    <xf numFmtId="0" fontId="0" fillId="9" borderId="28" xfId="0" applyFill="1" applyBorder="1" applyAlignment="1" applyProtection="1">
      <alignment horizontal="left" vertical="center" wrapText="1"/>
    </xf>
    <xf numFmtId="0" fontId="29" fillId="0" borderId="8"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center"/>
    </xf>
    <xf numFmtId="0" fontId="29" fillId="0" borderId="34" xfId="0" applyFont="1" applyFill="1" applyBorder="1" applyAlignment="1" applyProtection="1">
      <alignment horizontal="center" vertical="center"/>
    </xf>
    <xf numFmtId="0" fontId="29" fillId="0" borderId="10" xfId="0" applyFont="1" applyFill="1" applyBorder="1" applyAlignment="1" applyProtection="1">
      <alignment horizontal="center" vertical="center" wrapText="1"/>
    </xf>
    <xf numFmtId="0" fontId="29" fillId="0" borderId="33" xfId="0" applyFont="1" applyFill="1" applyBorder="1" applyAlignment="1" applyProtection="1">
      <alignment horizontal="center" vertical="center" wrapText="1"/>
    </xf>
    <xf numFmtId="0" fontId="29" fillId="0" borderId="13" xfId="0" applyFont="1" applyFill="1" applyBorder="1" applyAlignment="1" applyProtection="1">
      <alignment horizontal="center" vertical="center" wrapText="1"/>
    </xf>
    <xf numFmtId="0" fontId="0" fillId="0" borderId="0" xfId="0" applyFont="1" applyFill="1" applyBorder="1" applyAlignment="1" applyProtection="1">
      <alignment wrapText="1"/>
    </xf>
    <xf numFmtId="0" fontId="0" fillId="0" borderId="0" xfId="0" applyFont="1" applyBorder="1" applyAlignment="1" applyProtection="1">
      <alignment wrapText="1"/>
    </xf>
    <xf numFmtId="0" fontId="0" fillId="0" borderId="1" xfId="0" applyFont="1" applyBorder="1" applyAlignment="1" applyProtection="1">
      <alignment wrapText="1"/>
    </xf>
    <xf numFmtId="0" fontId="0" fillId="4" borderId="5" xfId="0" applyFill="1" applyBorder="1" applyAlignment="1" applyProtection="1">
      <alignment horizontal="left" vertical="top" wrapText="1"/>
      <protection locked="0"/>
    </xf>
    <xf numFmtId="0" fontId="0" fillId="4" borderId="6" xfId="0" applyFill="1" applyBorder="1" applyAlignment="1" applyProtection="1">
      <alignment horizontal="left" vertical="top" wrapText="1"/>
      <protection locked="0"/>
    </xf>
    <xf numFmtId="0" fontId="0" fillId="4" borderId="7" xfId="0"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33"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0" fontId="10" fillId="4" borderId="5" xfId="0" applyFont="1" applyFill="1" applyBorder="1" applyAlignment="1" applyProtection="1">
      <alignment horizontal="left" vertical="top" wrapText="1"/>
      <protection locked="0"/>
    </xf>
    <xf numFmtId="0" fontId="10" fillId="4" borderId="6" xfId="0" applyFont="1" applyFill="1" applyBorder="1" applyAlignment="1" applyProtection="1">
      <alignment horizontal="left" vertical="top" wrapText="1"/>
      <protection locked="0"/>
    </xf>
    <xf numFmtId="0" fontId="10" fillId="4" borderId="7" xfId="0" applyFont="1" applyFill="1" applyBorder="1" applyAlignment="1" applyProtection="1">
      <alignment horizontal="left" vertical="top" wrapText="1"/>
      <protection locked="0"/>
    </xf>
    <xf numFmtId="0" fontId="29" fillId="0" borderId="8" xfId="0" applyFont="1" applyFill="1" applyBorder="1" applyAlignment="1" applyProtection="1">
      <alignment horizontal="center" vertical="top" wrapText="1"/>
    </xf>
    <xf numFmtId="0" fontId="29" fillId="0" borderId="11" xfId="0" applyFont="1" applyFill="1" applyBorder="1" applyAlignment="1" applyProtection="1">
      <alignment horizontal="center" vertical="top"/>
    </xf>
    <xf numFmtId="0" fontId="29" fillId="0" borderId="34" xfId="0" applyFont="1" applyFill="1" applyBorder="1" applyAlignment="1" applyProtection="1">
      <alignment horizontal="center" vertical="top"/>
    </xf>
    <xf numFmtId="0" fontId="28" fillId="0" borderId="10" xfId="0" applyFont="1" applyFill="1" applyBorder="1" applyAlignment="1" applyProtection="1">
      <alignment horizontal="center" vertical="center"/>
    </xf>
    <xf numFmtId="0" fontId="28" fillId="0" borderId="33" xfId="0" applyFont="1" applyFill="1" applyBorder="1" applyAlignment="1" applyProtection="1">
      <alignment horizontal="center" vertical="center"/>
    </xf>
    <xf numFmtId="0" fontId="28" fillId="0" borderId="13" xfId="0" applyFont="1" applyFill="1" applyBorder="1" applyAlignment="1" applyProtection="1">
      <alignment horizontal="center" vertical="center"/>
    </xf>
    <xf numFmtId="0" fontId="22" fillId="0" borderId="8" xfId="0" applyFont="1" applyBorder="1" applyAlignment="1">
      <alignment vertical="center" wrapText="1"/>
    </xf>
    <xf numFmtId="0" fontId="22" fillId="0" borderId="11" xfId="0" applyFont="1" applyBorder="1" applyAlignment="1">
      <alignment vertical="center" wrapText="1"/>
    </xf>
    <xf numFmtId="0" fontId="22" fillId="0" borderId="34" xfId="0" applyFont="1" applyBorder="1" applyAlignment="1">
      <alignment vertical="center" wrapText="1"/>
    </xf>
    <xf numFmtId="0" fontId="3" fillId="0" borderId="10" xfId="0" applyFont="1" applyFill="1" applyBorder="1" applyAlignment="1" applyProtection="1">
      <alignment horizontal="left" vertical="center" wrapText="1"/>
    </xf>
    <xf numFmtId="0" fontId="3" fillId="0" borderId="33"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wrapText="1"/>
    </xf>
    <xf numFmtId="0" fontId="22" fillId="0" borderId="20" xfId="0" applyFont="1" applyFill="1" applyBorder="1" applyAlignment="1" applyProtection="1">
      <alignment horizontal="left" vertical="center" wrapText="1"/>
    </xf>
    <xf numFmtId="0" fontId="22" fillId="0" borderId="28" xfId="0" applyFont="1" applyFill="1" applyBorder="1" applyAlignment="1" applyProtection="1">
      <alignment horizontal="left" vertical="center" wrapText="1"/>
    </xf>
    <xf numFmtId="0" fontId="9" fillId="4" borderId="5" xfId="0" applyFont="1" applyFill="1" applyBorder="1" applyAlignment="1" applyProtection="1">
      <alignment horizontal="left" vertical="center" wrapText="1"/>
    </xf>
    <xf numFmtId="0" fontId="9" fillId="4" borderId="6" xfId="0" applyFont="1" applyFill="1" applyBorder="1" applyAlignment="1" applyProtection="1">
      <alignment horizontal="left" vertical="center" wrapText="1"/>
    </xf>
    <xf numFmtId="0" fontId="9" fillId="4" borderId="7" xfId="0" applyFont="1" applyFill="1" applyBorder="1" applyAlignment="1" applyProtection="1">
      <alignment horizontal="left" vertical="center" wrapText="1"/>
    </xf>
    <xf numFmtId="0" fontId="0" fillId="4" borderId="5"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0" fillId="4" borderId="7" xfId="0" applyFont="1" applyFill="1" applyBorder="1" applyAlignment="1" applyProtection="1">
      <alignment horizontal="left" vertical="top" wrapText="1"/>
      <protection locked="0"/>
    </xf>
    <xf numFmtId="0" fontId="10" fillId="0" borderId="18" xfId="0" applyFont="1" applyFill="1" applyBorder="1" applyAlignment="1" applyProtection="1">
      <alignment vertical="center"/>
    </xf>
    <xf numFmtId="0" fontId="10" fillId="0" borderId="3" xfId="0" applyFont="1" applyFill="1" applyBorder="1" applyAlignment="1" applyProtection="1">
      <alignment vertical="center"/>
    </xf>
    <xf numFmtId="0" fontId="22" fillId="0" borderId="5" xfId="0" applyFont="1" applyFill="1" applyBorder="1" applyAlignment="1" applyProtection="1">
      <alignment horizontal="left" vertical="top" wrapText="1"/>
    </xf>
    <xf numFmtId="0" fontId="22" fillId="0" borderId="6" xfId="0" applyFont="1" applyFill="1" applyBorder="1" applyAlignment="1" applyProtection="1">
      <alignment horizontal="left" vertical="top" wrapText="1"/>
    </xf>
    <xf numFmtId="0" fontId="22" fillId="0" borderId="20" xfId="0" applyFont="1" applyFill="1" applyBorder="1" applyAlignment="1" applyProtection="1">
      <alignment horizontal="left" vertical="center"/>
    </xf>
    <xf numFmtId="0" fontId="22" fillId="0" borderId="28" xfId="0" applyFont="1" applyFill="1" applyBorder="1" applyAlignment="1" applyProtection="1">
      <alignment horizontal="left" vertical="center"/>
    </xf>
    <xf numFmtId="0" fontId="38" fillId="4" borderId="27" xfId="0" applyFont="1" applyFill="1" applyBorder="1" applyAlignment="1" applyProtection="1">
      <alignment horizontal="left" vertical="center" wrapText="1"/>
      <protection locked="0"/>
    </xf>
    <xf numFmtId="0" fontId="38" fillId="4" borderId="28" xfId="0" applyFont="1" applyFill="1" applyBorder="1" applyAlignment="1" applyProtection="1">
      <alignment horizontal="left" vertical="center" wrapText="1"/>
      <protection locked="0"/>
    </xf>
    <xf numFmtId="0" fontId="10" fillId="0" borderId="18" xfId="0" applyFont="1" applyBorder="1" applyAlignment="1" applyProtection="1">
      <alignment vertical="center"/>
    </xf>
    <xf numFmtId="0" fontId="10" fillId="0" borderId="3" xfId="0" applyFont="1" applyBorder="1" applyAlignment="1" applyProtection="1">
      <alignment vertical="center"/>
    </xf>
    <xf numFmtId="0" fontId="25" fillId="0" borderId="8" xfId="0" applyFont="1" applyFill="1" applyBorder="1" applyAlignment="1" applyProtection="1">
      <alignment horizontal="center" wrapText="1"/>
    </xf>
    <xf numFmtId="0" fontId="25" fillId="0" borderId="11" xfId="0" applyFont="1" applyFill="1" applyBorder="1" applyAlignment="1" applyProtection="1">
      <alignment horizontal="center"/>
    </xf>
    <xf numFmtId="0" fontId="25" fillId="0" borderId="34" xfId="0" applyFont="1" applyFill="1" applyBorder="1" applyAlignment="1" applyProtection="1">
      <alignment horizontal="center"/>
    </xf>
    <xf numFmtId="0" fontId="29" fillId="0" borderId="10" xfId="0" applyFont="1" applyFill="1" applyBorder="1" applyAlignment="1" applyProtection="1">
      <alignment horizontal="center" vertical="center"/>
    </xf>
    <xf numFmtId="0" fontId="29" fillId="0" borderId="33" xfId="0" applyFont="1" applyFill="1" applyBorder="1" applyAlignment="1" applyProtection="1">
      <alignment horizontal="center" vertical="center"/>
    </xf>
    <xf numFmtId="0" fontId="29" fillId="0" borderId="13" xfId="0" applyFont="1" applyFill="1" applyBorder="1" applyAlignment="1" applyProtection="1">
      <alignment horizontal="center" vertical="center"/>
    </xf>
    <xf numFmtId="0" fontId="22" fillId="0" borderId="14" xfId="0" applyFont="1" applyFill="1" applyBorder="1" applyAlignment="1" applyProtection="1"/>
    <xf numFmtId="0" fontId="22" fillId="0" borderId="15" xfId="0" applyFont="1" applyFill="1" applyBorder="1" applyAlignment="1" applyProtection="1"/>
    <xf numFmtId="0" fontId="2" fillId="0" borderId="2" xfId="0" applyFont="1" applyFill="1" applyBorder="1" applyAlignment="1" applyProtection="1">
      <alignment vertical="center"/>
    </xf>
    <xf numFmtId="0" fontId="10" fillId="0" borderId="17" xfId="0" applyFont="1" applyFill="1" applyBorder="1" applyAlignment="1" applyProtection="1">
      <alignment vertical="center"/>
    </xf>
    <xf numFmtId="0" fontId="2" fillId="0" borderId="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10" fillId="9" borderId="20" xfId="0" applyFont="1" applyFill="1" applyBorder="1" applyAlignment="1" applyProtection="1">
      <alignment horizontal="left" vertical="center" wrapText="1"/>
    </xf>
    <xf numFmtId="0" fontId="10" fillId="9" borderId="28" xfId="0" applyFont="1" applyFill="1" applyBorder="1" applyAlignment="1" applyProtection="1">
      <alignment horizontal="left" vertical="center" wrapText="1"/>
    </xf>
    <xf numFmtId="0" fontId="10" fillId="9" borderId="25" xfId="0" applyFont="1" applyFill="1" applyBorder="1" applyAlignment="1" applyProtection="1">
      <alignment horizontal="left" vertical="center" wrapText="1"/>
    </xf>
    <xf numFmtId="0" fontId="22" fillId="9" borderId="18" xfId="0" applyFont="1" applyFill="1" applyBorder="1" applyAlignment="1" applyProtection="1">
      <alignment vertical="center"/>
    </xf>
    <xf numFmtId="0" fontId="22" fillId="9" borderId="3" xfId="0" applyFont="1" applyFill="1" applyBorder="1" applyAlignment="1" applyProtection="1">
      <alignment vertical="center"/>
    </xf>
    <xf numFmtId="0" fontId="22" fillId="9" borderId="27" xfId="0" applyFont="1" applyFill="1" applyBorder="1" applyAlignment="1" applyProtection="1">
      <alignment vertical="center"/>
    </xf>
    <xf numFmtId="0" fontId="31" fillId="2" borderId="5" xfId="0" applyFont="1" applyFill="1" applyBorder="1" applyAlignment="1" applyProtection="1">
      <alignment horizontal="center" vertical="center"/>
    </xf>
    <xf numFmtId="0" fontId="31" fillId="2" borderId="6" xfId="0" applyFont="1" applyFill="1" applyBorder="1" applyAlignment="1" applyProtection="1">
      <alignment horizontal="center" vertical="center"/>
    </xf>
    <xf numFmtId="0" fontId="31" fillId="2" borderId="7" xfId="0" applyFont="1" applyFill="1" applyBorder="1" applyAlignment="1" applyProtection="1">
      <alignment horizontal="center" vertical="center"/>
    </xf>
    <xf numFmtId="0" fontId="31" fillId="2" borderId="5" xfId="0" applyFont="1" applyFill="1" applyBorder="1" applyAlignment="1" applyProtection="1">
      <alignment horizontal="left" vertical="center"/>
    </xf>
    <xf numFmtId="0" fontId="31" fillId="2" borderId="6" xfId="0" applyFont="1" applyFill="1" applyBorder="1" applyAlignment="1" applyProtection="1">
      <alignment horizontal="left" vertical="center"/>
    </xf>
    <xf numFmtId="0" fontId="31" fillId="2" borderId="7" xfId="0" applyFont="1" applyFill="1" applyBorder="1" applyAlignment="1" applyProtection="1">
      <alignment horizontal="left" vertical="center"/>
    </xf>
    <xf numFmtId="0" fontId="3" fillId="9" borderId="36" xfId="0" applyFont="1" applyFill="1" applyBorder="1" applyAlignment="1" applyProtection="1">
      <alignment horizontal="left" vertical="center" wrapText="1"/>
    </xf>
    <xf numFmtId="0" fontId="3" fillId="9" borderId="29" xfId="0" applyFont="1" applyFill="1" applyBorder="1" applyAlignment="1" applyProtection="1">
      <alignment horizontal="left" vertical="center" wrapText="1"/>
    </xf>
    <xf numFmtId="0" fontId="3" fillId="9" borderId="30" xfId="0" applyFont="1" applyFill="1" applyBorder="1" applyAlignment="1" applyProtection="1">
      <alignment horizontal="left" vertical="center" wrapText="1"/>
    </xf>
    <xf numFmtId="0" fontId="38" fillId="4" borderId="25" xfId="0" applyFont="1" applyFill="1" applyBorder="1" applyAlignment="1" applyProtection="1">
      <alignment horizontal="left" vertical="center" wrapText="1"/>
      <protection locked="0"/>
    </xf>
    <xf numFmtId="0" fontId="9" fillId="0" borderId="5"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22" fillId="9" borderId="20" xfId="0" applyFont="1" applyFill="1" applyBorder="1" applyAlignment="1" applyProtection="1">
      <alignment horizontal="left" vertical="center"/>
    </xf>
    <xf numFmtId="0" fontId="22" fillId="9" borderId="28" xfId="0" applyFont="1" applyFill="1" applyBorder="1" applyAlignment="1" applyProtection="1">
      <alignment horizontal="left" vertical="center"/>
    </xf>
    <xf numFmtId="0" fontId="22" fillId="9" borderId="36" xfId="0" applyFont="1" applyFill="1" applyBorder="1" applyAlignment="1" applyProtection="1">
      <alignment horizontal="left" vertical="center" wrapText="1"/>
    </xf>
    <xf numFmtId="0" fontId="22" fillId="9" borderId="29" xfId="0" applyFont="1" applyFill="1" applyBorder="1" applyAlignment="1" applyProtection="1">
      <alignment horizontal="left" vertical="center" wrapText="1"/>
    </xf>
    <xf numFmtId="0" fontId="26" fillId="2" borderId="20" xfId="0" applyFont="1" applyFill="1" applyBorder="1" applyAlignment="1" applyProtection="1">
      <alignment horizontal="right" vertical="center" wrapText="1"/>
    </xf>
    <xf numFmtId="0" fontId="26" fillId="2" borderId="28" xfId="0" applyFont="1" applyFill="1" applyBorder="1" applyAlignment="1" applyProtection="1">
      <alignment horizontal="right" vertical="center" wrapText="1"/>
    </xf>
    <xf numFmtId="0" fontId="41" fillId="9" borderId="9" xfId="0" applyFont="1" applyFill="1" applyBorder="1" applyAlignment="1" applyProtection="1">
      <alignment horizontal="left" wrapText="1"/>
    </xf>
    <xf numFmtId="0" fontId="41" fillId="9" borderId="0" xfId="0" applyFont="1" applyFill="1" applyBorder="1" applyAlignment="1" applyProtection="1">
      <alignment horizontal="left" wrapText="1"/>
    </xf>
    <xf numFmtId="0" fontId="10" fillId="0" borderId="37" xfId="0" applyFont="1" applyFill="1" applyBorder="1" applyAlignment="1" applyProtection="1">
      <alignment horizontal="left" vertical="center" wrapText="1"/>
    </xf>
    <xf numFmtId="0" fontId="10" fillId="0" borderId="38" xfId="0" applyFont="1" applyFill="1" applyBorder="1" applyAlignment="1" applyProtection="1">
      <alignment horizontal="left" vertical="center" wrapText="1"/>
    </xf>
    <xf numFmtId="0" fontId="10" fillId="0" borderId="39"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0" fillId="0" borderId="28" xfId="0" applyFont="1" applyFill="1" applyBorder="1" applyAlignment="1" applyProtection="1">
      <alignment horizontal="left" vertical="center" wrapText="1"/>
    </xf>
    <xf numFmtId="0" fontId="10" fillId="0" borderId="25" xfId="0" applyFont="1" applyFill="1" applyBorder="1" applyAlignment="1" applyProtection="1">
      <alignment horizontal="left" vertical="center" wrapText="1"/>
    </xf>
    <xf numFmtId="0" fontId="22" fillId="0" borderId="36" xfId="0" applyFont="1" applyFill="1" applyBorder="1" applyAlignment="1" applyProtection="1">
      <alignment horizontal="left" vertical="center" wrapText="1"/>
    </xf>
    <xf numFmtId="0" fontId="22" fillId="0" borderId="29" xfId="0" applyFont="1" applyFill="1" applyBorder="1" applyAlignment="1" applyProtection="1">
      <alignment horizontal="left" vertical="center" wrapText="1"/>
    </xf>
    <xf numFmtId="0" fontId="22" fillId="0" borderId="30" xfId="0" applyFont="1" applyFill="1" applyBorder="1" applyAlignment="1" applyProtection="1">
      <alignment horizontal="left" vertical="center" wrapText="1"/>
    </xf>
    <xf numFmtId="0" fontId="29" fillId="9" borderId="8" xfId="0" applyFont="1" applyFill="1" applyBorder="1" applyAlignment="1" applyProtection="1">
      <alignment horizontal="center" vertical="center" wrapText="1"/>
    </xf>
    <xf numFmtId="0" fontId="29" fillId="9" borderId="11" xfId="0" applyFont="1" applyFill="1" applyBorder="1" applyAlignment="1" applyProtection="1">
      <alignment horizontal="center" vertical="center" wrapText="1"/>
    </xf>
    <xf numFmtId="0" fontId="29" fillId="9" borderId="34" xfId="0" applyFont="1" applyFill="1" applyBorder="1" applyAlignment="1" applyProtection="1">
      <alignment horizontal="center" vertical="center" wrapText="1"/>
    </xf>
    <xf numFmtId="0" fontId="10" fillId="0" borderId="37" xfId="0" applyFont="1" applyFill="1" applyBorder="1" applyAlignment="1" applyProtection="1">
      <alignment horizontal="left" vertical="top" wrapText="1"/>
    </xf>
    <xf numFmtId="0" fontId="10" fillId="0" borderId="38" xfId="0" applyFont="1" applyFill="1" applyBorder="1" applyAlignment="1" applyProtection="1">
      <alignment horizontal="left" vertical="top" wrapText="1"/>
    </xf>
    <xf numFmtId="0" fontId="10" fillId="0" borderId="34" xfId="0" applyFont="1" applyFill="1" applyBorder="1" applyAlignment="1" applyProtection="1">
      <alignment horizontal="left" vertical="top" wrapText="1"/>
    </xf>
    <xf numFmtId="0" fontId="2" fillId="9" borderId="14" xfId="0" applyFont="1" applyFill="1" applyBorder="1" applyAlignment="1" applyProtection="1">
      <alignment horizontal="left" vertical="center" wrapText="1"/>
    </xf>
    <xf numFmtId="0" fontId="2" fillId="9" borderId="15" xfId="0" applyFont="1" applyFill="1" applyBorder="1" applyAlignment="1" applyProtection="1">
      <alignment horizontal="left" vertical="center" wrapText="1"/>
    </xf>
    <xf numFmtId="0" fontId="2" fillId="9" borderId="16" xfId="0" applyFont="1" applyFill="1" applyBorder="1" applyAlignment="1" applyProtection="1">
      <alignment horizontal="left" vertical="center" wrapText="1"/>
    </xf>
    <xf numFmtId="0" fontId="2" fillId="9" borderId="20" xfId="0" applyFont="1" applyFill="1" applyBorder="1" applyAlignment="1" applyProtection="1">
      <alignment horizontal="left" vertical="center" wrapText="1"/>
    </xf>
    <xf numFmtId="0" fontId="2" fillId="9" borderId="28" xfId="0" applyFont="1" applyFill="1" applyBorder="1" applyAlignment="1" applyProtection="1">
      <alignment horizontal="left" vertical="center" wrapText="1"/>
    </xf>
    <xf numFmtId="0" fontId="2" fillId="9" borderId="25" xfId="0" applyFont="1" applyFill="1" applyBorder="1" applyAlignment="1" applyProtection="1">
      <alignment horizontal="left" vertical="center" wrapText="1"/>
    </xf>
    <xf numFmtId="0" fontId="3" fillId="9" borderId="20" xfId="0" applyFont="1" applyFill="1" applyBorder="1" applyAlignment="1" applyProtection="1">
      <alignment horizontal="left" vertical="center" wrapText="1"/>
    </xf>
    <xf numFmtId="0" fontId="3" fillId="9" borderId="28" xfId="0" applyFont="1" applyFill="1" applyBorder="1" applyAlignment="1" applyProtection="1">
      <alignment horizontal="left" vertical="center" wrapText="1"/>
    </xf>
    <xf numFmtId="0" fontId="3" fillId="9" borderId="25" xfId="0" applyFont="1" applyFill="1" applyBorder="1" applyAlignment="1" applyProtection="1">
      <alignment horizontal="left" vertical="center" wrapText="1"/>
    </xf>
    <xf numFmtId="0" fontId="25" fillId="9" borderId="10" xfId="0" applyFont="1" applyFill="1" applyBorder="1" applyAlignment="1" applyProtection="1">
      <alignment horizontal="center" vertical="center"/>
    </xf>
    <xf numFmtId="0" fontId="25" fillId="9" borderId="33" xfId="0" applyFont="1" applyFill="1" applyBorder="1" applyAlignment="1" applyProtection="1">
      <alignment horizontal="center" vertical="center"/>
    </xf>
    <xf numFmtId="0" fontId="25" fillId="9" borderId="13" xfId="0" applyFont="1" applyFill="1" applyBorder="1" applyAlignment="1" applyProtection="1">
      <alignment horizontal="center" vertical="center"/>
    </xf>
    <xf numFmtId="0" fontId="2" fillId="0" borderId="5" xfId="0" applyNumberFormat="1" applyFont="1" applyFill="1" applyBorder="1" applyAlignment="1" applyProtection="1">
      <alignment horizontal="left" vertical="center" wrapText="1"/>
    </xf>
    <xf numFmtId="0" fontId="2" fillId="0" borderId="6" xfId="0" applyNumberFormat="1" applyFont="1" applyFill="1" applyBorder="1" applyAlignment="1" applyProtection="1">
      <alignment horizontal="left" vertical="center" wrapText="1"/>
    </xf>
    <xf numFmtId="0" fontId="2" fillId="0" borderId="7" xfId="0" applyNumberFormat="1" applyFont="1" applyFill="1" applyBorder="1" applyAlignment="1" applyProtection="1">
      <alignment horizontal="left" vertical="center" wrapText="1"/>
    </xf>
    <xf numFmtId="0" fontId="10" fillId="0" borderId="44" xfId="0" applyFont="1" applyBorder="1" applyAlignment="1">
      <alignment horizontal="left" vertical="center"/>
    </xf>
    <xf numFmtId="0" fontId="10" fillId="0" borderId="43" xfId="0" applyFont="1" applyBorder="1" applyAlignment="1">
      <alignment horizontal="left" vertical="center"/>
    </xf>
    <xf numFmtId="0" fontId="10" fillId="0" borderId="14" xfId="0" applyFont="1" applyBorder="1" applyAlignment="1">
      <alignment horizontal="left" vertical="center"/>
    </xf>
    <xf numFmtId="0" fontId="10" fillId="0" borderId="16" xfId="0" applyFont="1" applyBorder="1" applyAlignment="1">
      <alignment horizontal="left" vertical="center"/>
    </xf>
    <xf numFmtId="0" fontId="10" fillId="0" borderId="18" xfId="0" applyFont="1" applyBorder="1" applyAlignment="1">
      <alignment horizontal="left" vertical="center"/>
    </xf>
    <xf numFmtId="0" fontId="10" fillId="0" borderId="24" xfId="0" applyFont="1" applyBorder="1" applyAlignment="1">
      <alignment horizontal="left" vertical="center"/>
    </xf>
    <xf numFmtId="44" fontId="9" fillId="2" borderId="23" xfId="2" applyFont="1" applyFill="1" applyBorder="1" applyAlignment="1" applyProtection="1">
      <alignment horizontal="right" vertical="center"/>
    </xf>
    <xf numFmtId="42" fontId="7" fillId="4" borderId="48" xfId="2" applyNumberFormat="1" applyFont="1" applyFill="1" applyBorder="1" applyAlignment="1" applyProtection="1">
      <alignment horizontal="center" vertical="center"/>
      <protection locked="0"/>
    </xf>
    <xf numFmtId="42" fontId="7" fillId="4" borderId="51" xfId="2" applyNumberFormat="1" applyFont="1" applyFill="1" applyBorder="1" applyAlignment="1" applyProtection="1">
      <alignment horizontal="center" vertical="center"/>
      <protection locked="0"/>
    </xf>
    <xf numFmtId="42" fontId="7" fillId="4" borderId="50" xfId="2" applyNumberFormat="1" applyFont="1" applyFill="1" applyBorder="1" applyAlignment="1" applyProtection="1">
      <alignment horizontal="center" vertical="center"/>
      <protection locked="0"/>
    </xf>
    <xf numFmtId="164" fontId="9" fillId="2" borderId="12" xfId="2" applyNumberFormat="1" applyFont="1" applyFill="1" applyBorder="1" applyAlignment="1" applyProtection="1">
      <alignment horizontal="right" vertical="center"/>
    </xf>
    <xf numFmtId="42" fontId="7" fillId="4" borderId="51" xfId="2" applyNumberFormat="1" applyFont="1" applyFill="1" applyBorder="1" applyAlignment="1" applyProtection="1">
      <alignment horizontal="right" vertical="center"/>
      <protection locked="0"/>
    </xf>
    <xf numFmtId="42" fontId="7" fillId="4" borderId="50" xfId="2" applyNumberFormat="1" applyFont="1" applyFill="1" applyBorder="1" applyAlignment="1" applyProtection="1">
      <alignment horizontal="right" vertical="center"/>
      <protection locked="0"/>
    </xf>
  </cellXfs>
  <cellStyles count="5">
    <cellStyle name="Comma" xfId="1" builtinId="3"/>
    <cellStyle name="Currency" xfId="2" builtinId="4"/>
    <cellStyle name="Hyperlink" xfId="3" builtinId="8"/>
    <cellStyle name="Normal" xfId="0" builtinId="0"/>
    <cellStyle name="Percent" xfId="4" builtinId="5"/>
  </cellStyles>
  <dxfs count="6">
    <dxf>
      <fill>
        <patternFill>
          <bgColor rgb="FFFFFF00"/>
        </patternFill>
      </fill>
    </dxf>
    <dxf>
      <fill>
        <patternFill>
          <bgColor rgb="FFFFFF00"/>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335280</xdr:colOff>
          <xdr:row>7</xdr:row>
          <xdr:rowOff>22860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289560</xdr:rowOff>
        </xdr:from>
        <xdr:to>
          <xdr:col>3</xdr:col>
          <xdr:colOff>342900</xdr:colOff>
          <xdr:row>8</xdr:row>
          <xdr:rowOff>30480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mnhousing.gov/homeownership/buy-a-home---refinanc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tabColor theme="5" tint="0.39997558519241921"/>
  </sheetPr>
  <dimension ref="A1:H37"/>
  <sheetViews>
    <sheetView tabSelected="1" workbookViewId="0">
      <selection activeCell="C10" sqref="C10:F10"/>
    </sheetView>
  </sheetViews>
  <sheetFormatPr defaultColWidth="9.109375" defaultRowHeight="14.4" x14ac:dyDescent="0.3"/>
  <cols>
    <col min="1" max="1" width="4" style="187" customWidth="1"/>
    <col min="2" max="2" width="49.44140625" style="187" customWidth="1"/>
    <col min="3" max="3" width="7.33203125" style="187" customWidth="1"/>
    <col min="4" max="4" width="5.33203125" style="187" customWidth="1"/>
    <col min="5" max="5" width="45.5546875" style="187" customWidth="1"/>
    <col min="6" max="6" width="24.33203125" style="230" customWidth="1"/>
    <col min="7" max="7" width="3.6640625" style="187" customWidth="1"/>
    <col min="8" max="8" width="20.5546875" style="187" customWidth="1"/>
    <col min="9" max="12" width="9.109375" style="187" customWidth="1"/>
    <col min="13" max="16384" width="9.109375" style="187"/>
  </cols>
  <sheetData>
    <row r="1" spans="1:6" ht="70.95" customHeight="1" x14ac:dyDescent="0.3">
      <c r="A1" s="383" t="s">
        <v>181</v>
      </c>
      <c r="B1" s="384"/>
      <c r="C1" s="384"/>
      <c r="D1" s="384"/>
      <c r="E1" s="384"/>
      <c r="F1" s="385"/>
    </row>
    <row r="2" spans="1:6" ht="14.4" customHeight="1" x14ac:dyDescent="0.3">
      <c r="A2" s="394" t="s">
        <v>194</v>
      </c>
      <c r="B2" s="395"/>
      <c r="C2" s="395"/>
      <c r="D2" s="395"/>
      <c r="E2" s="395"/>
      <c r="F2" s="396"/>
    </row>
    <row r="3" spans="1:6" ht="14.4" customHeight="1" x14ac:dyDescent="0.3">
      <c r="A3" s="397"/>
      <c r="B3" s="398"/>
      <c r="C3" s="398"/>
      <c r="D3" s="398"/>
      <c r="E3" s="398"/>
      <c r="F3" s="399"/>
    </row>
    <row r="4" spans="1:6" ht="14.4" customHeight="1" x14ac:dyDescent="0.3">
      <c r="A4" s="397"/>
      <c r="B4" s="398"/>
      <c r="C4" s="398"/>
      <c r="D4" s="398"/>
      <c r="E4" s="398"/>
      <c r="F4" s="399"/>
    </row>
    <row r="5" spans="1:6" ht="51" customHeight="1" x14ac:dyDescent="0.3">
      <c r="A5" s="400"/>
      <c r="B5" s="401"/>
      <c r="C5" s="401"/>
      <c r="D5" s="401"/>
      <c r="E5" s="401"/>
      <c r="F5" s="402"/>
    </row>
    <row r="6" spans="1:6" ht="12" customHeight="1" thickBot="1" x14ac:dyDescent="0.35">
      <c r="A6" s="188"/>
      <c r="B6" s="189"/>
      <c r="C6" s="189"/>
      <c r="D6" s="189"/>
      <c r="E6" s="189"/>
      <c r="F6" s="190"/>
    </row>
    <row r="7" spans="1:6" ht="24.6" customHeight="1" thickBot="1" x14ac:dyDescent="0.35">
      <c r="A7" s="191"/>
      <c r="B7" s="386" t="s">
        <v>173</v>
      </c>
      <c r="C7" s="319" t="s">
        <v>23</v>
      </c>
      <c r="D7" s="175"/>
      <c r="F7" s="192"/>
    </row>
    <row r="8" spans="1:6" ht="24.6" customHeight="1" thickBot="1" x14ac:dyDescent="0.35">
      <c r="A8" s="191"/>
      <c r="B8" s="387"/>
      <c r="C8" s="319" t="s">
        <v>24</v>
      </c>
      <c r="D8" s="175"/>
      <c r="F8" s="192"/>
    </row>
    <row r="9" spans="1:6" ht="16.95" customHeight="1" x14ac:dyDescent="0.3">
      <c r="A9" s="191"/>
      <c r="B9" s="193"/>
      <c r="C9" s="193"/>
      <c r="D9" s="193"/>
      <c r="E9" s="193"/>
      <c r="F9" s="192"/>
    </row>
    <row r="10" spans="1:6" ht="16.95" customHeight="1" x14ac:dyDescent="0.3">
      <c r="A10" s="191"/>
      <c r="B10" s="194" t="s">
        <v>64</v>
      </c>
      <c r="C10" s="391"/>
      <c r="D10" s="392"/>
      <c r="E10" s="392"/>
      <c r="F10" s="393"/>
    </row>
    <row r="11" spans="1:6" ht="16.95" customHeight="1" x14ac:dyDescent="0.3">
      <c r="A11" s="191"/>
      <c r="B11" s="195" t="s">
        <v>66</v>
      </c>
      <c r="C11" s="391"/>
      <c r="D11" s="392"/>
      <c r="E11" s="392"/>
      <c r="F11" s="393"/>
    </row>
    <row r="12" spans="1:6" ht="16.95" customHeight="1" x14ac:dyDescent="0.3">
      <c r="A12" s="191"/>
      <c r="B12" s="193"/>
      <c r="C12" s="193"/>
      <c r="D12" s="193"/>
      <c r="E12" s="193"/>
      <c r="F12" s="192"/>
    </row>
    <row r="13" spans="1:6" ht="16.95" customHeight="1" x14ac:dyDescent="0.3">
      <c r="A13" s="191"/>
      <c r="B13" s="195" t="s">
        <v>161</v>
      </c>
      <c r="C13" s="391" t="s">
        <v>15</v>
      </c>
      <c r="D13" s="392"/>
      <c r="E13" s="392"/>
      <c r="F13" s="393"/>
    </row>
    <row r="14" spans="1:6" ht="16.95" customHeight="1" thickBot="1" x14ac:dyDescent="0.35">
      <c r="A14" s="191"/>
      <c r="B14" s="193"/>
      <c r="C14" s="193"/>
      <c r="D14" s="193"/>
      <c r="E14" s="193"/>
      <c r="F14" s="192"/>
    </row>
    <row r="15" spans="1:6" ht="31.2" customHeight="1" thickBot="1" x14ac:dyDescent="0.35">
      <c r="A15" s="196"/>
      <c r="B15" s="197" t="s">
        <v>147</v>
      </c>
      <c r="C15" s="388" t="s">
        <v>148</v>
      </c>
      <c r="D15" s="389"/>
      <c r="E15" s="390"/>
      <c r="F15" s="198" t="s">
        <v>159</v>
      </c>
    </row>
    <row r="16" spans="1:6" s="203" customFormat="1" ht="31.2" customHeight="1" thickBot="1" x14ac:dyDescent="0.35">
      <c r="A16" s="199" t="s">
        <v>149</v>
      </c>
      <c r="B16" s="200"/>
      <c r="C16" s="200"/>
      <c r="D16" s="200"/>
      <c r="E16" s="201"/>
      <c r="F16" s="202"/>
    </row>
    <row r="17" spans="1:8" ht="10.5" customHeight="1" thickBot="1" x14ac:dyDescent="0.35">
      <c r="A17" s="196"/>
      <c r="B17" s="204"/>
      <c r="C17" s="205"/>
      <c r="D17" s="205"/>
      <c r="E17" s="206"/>
      <c r="F17" s="178"/>
    </row>
    <row r="18" spans="1:8" ht="19.2" customHeight="1" x14ac:dyDescent="0.3">
      <c r="A18" s="196"/>
      <c r="B18" s="207" t="s">
        <v>180</v>
      </c>
      <c r="C18" s="362" t="s">
        <v>153</v>
      </c>
      <c r="D18" s="363"/>
      <c r="E18" s="364"/>
      <c r="F18" s="208">
        <f>'1 - Value Gap'!H26</f>
        <v>0</v>
      </c>
      <c r="G18" s="209" t="s">
        <v>156</v>
      </c>
      <c r="H18" s="210"/>
    </row>
    <row r="19" spans="1:8" ht="16.5" customHeight="1" x14ac:dyDescent="0.3">
      <c r="A19" s="196"/>
      <c r="B19" s="211"/>
      <c r="C19" s="363" t="s">
        <v>155</v>
      </c>
      <c r="D19" s="363"/>
      <c r="E19" s="364"/>
      <c r="F19" s="212">
        <f>'1 - Aff Gap'!F35</f>
        <v>0</v>
      </c>
      <c r="G19" s="213"/>
      <c r="H19" s="210"/>
    </row>
    <row r="20" spans="1:8" ht="16.5" customHeight="1" x14ac:dyDescent="0.3">
      <c r="A20" s="196"/>
      <c r="B20" s="214"/>
      <c r="C20" s="363" t="s">
        <v>158</v>
      </c>
      <c r="D20" s="363"/>
      <c r="E20" s="364"/>
      <c r="F20" s="212">
        <f>'1 - Aff Gap'!F40</f>
        <v>0</v>
      </c>
    </row>
    <row r="21" spans="1:8" ht="16.5" customHeight="1" x14ac:dyDescent="0.3">
      <c r="A21" s="196"/>
      <c r="B21" s="214"/>
      <c r="C21" s="365" t="s">
        <v>150</v>
      </c>
      <c r="D21" s="365"/>
      <c r="E21" s="366"/>
      <c r="F21" s="176">
        <v>0</v>
      </c>
      <c r="G21" s="215" t="s">
        <v>164</v>
      </c>
    </row>
    <row r="22" spans="1:8" ht="16.2" customHeight="1" thickBot="1" x14ac:dyDescent="0.35">
      <c r="A22" s="196"/>
      <c r="B22" s="214"/>
      <c r="C22" s="363" t="s">
        <v>168</v>
      </c>
      <c r="D22" s="363"/>
      <c r="E22" s="364"/>
      <c r="F22" s="216">
        <f>('1 - Value Gap'!H14*'1 - Value Gap'!H25)+('1 - Aff Gap'!F22*'1 - Aff Gap'!F34)</f>
        <v>0</v>
      </c>
      <c r="G22" s="215"/>
    </row>
    <row r="23" spans="1:8" ht="25.95" customHeight="1" thickBot="1" x14ac:dyDescent="0.35">
      <c r="A23" s="217"/>
      <c r="B23" s="218"/>
      <c r="C23" s="360" t="s">
        <v>160</v>
      </c>
      <c r="D23" s="360"/>
      <c r="E23" s="361"/>
      <c r="F23" s="177">
        <f>SUM(F18:F22)</f>
        <v>0</v>
      </c>
    </row>
    <row r="24" spans="1:8" ht="16.95" customHeight="1" x14ac:dyDescent="0.3">
      <c r="A24" s="196"/>
      <c r="B24" s="377" t="s">
        <v>165</v>
      </c>
      <c r="C24" s="378"/>
      <c r="D24" s="378"/>
      <c r="E24" s="379"/>
      <c r="F24" s="219">
        <f>'1 - Value Gap'!H25</f>
        <v>0</v>
      </c>
    </row>
    <row r="25" spans="1:8" ht="16.95" customHeight="1" thickBot="1" x14ac:dyDescent="0.35">
      <c r="A25" s="196"/>
      <c r="B25" s="377" t="s">
        <v>166</v>
      </c>
      <c r="C25" s="378"/>
      <c r="D25" s="378"/>
      <c r="E25" s="379"/>
      <c r="F25" s="220">
        <f>'1 - Aff Gap'!F34</f>
        <v>0</v>
      </c>
    </row>
    <row r="26" spans="1:8" ht="12" customHeight="1" thickBot="1" x14ac:dyDescent="0.35">
      <c r="A26" s="196"/>
      <c r="B26" s="204"/>
      <c r="C26" s="204"/>
      <c r="D26" s="204"/>
      <c r="E26" s="221"/>
      <c r="F26" s="178"/>
    </row>
    <row r="27" spans="1:8" ht="31.2" hidden="1" customHeight="1" thickBot="1" x14ac:dyDescent="0.35">
      <c r="A27" s="380" t="s">
        <v>152</v>
      </c>
      <c r="B27" s="381"/>
      <c r="C27" s="381"/>
      <c r="D27" s="381"/>
      <c r="E27" s="381"/>
      <c r="F27" s="382"/>
    </row>
    <row r="28" spans="1:8" ht="19.2" hidden="1" customHeight="1" thickBot="1" x14ac:dyDescent="0.35">
      <c r="A28" s="196"/>
      <c r="B28" s="207" t="s">
        <v>169</v>
      </c>
      <c r="C28" s="367" t="s">
        <v>151</v>
      </c>
      <c r="D28" s="368"/>
      <c r="E28" s="369"/>
      <c r="F28" s="208">
        <f>('1 - Aff Gap'!F23*'1 - Aff Gap'!F34)</f>
        <v>0</v>
      </c>
    </row>
    <row r="29" spans="1:8" ht="25.2" hidden="1" customHeight="1" thickBot="1" x14ac:dyDescent="0.35">
      <c r="A29" s="196"/>
      <c r="B29" s="222"/>
      <c r="C29" s="370" t="s">
        <v>157</v>
      </c>
      <c r="D29" s="360"/>
      <c r="E29" s="361"/>
      <c r="F29" s="177">
        <f>SUM(F28)</f>
        <v>0</v>
      </c>
    </row>
    <row r="30" spans="1:8" ht="16.95" hidden="1" customHeight="1" x14ac:dyDescent="0.3">
      <c r="A30" s="196"/>
      <c r="B30" s="371" t="s">
        <v>167</v>
      </c>
      <c r="C30" s="372"/>
      <c r="D30" s="372"/>
      <c r="E30" s="373"/>
      <c r="F30" s="223">
        <f>(IF('1 - Aff Gap'!F23&gt;0,'1 - Aff Gap'!F34,0))</f>
        <v>0</v>
      </c>
    </row>
    <row r="31" spans="1:8" ht="10.5" hidden="1" customHeight="1" thickBot="1" x14ac:dyDescent="0.35">
      <c r="A31" s="196"/>
      <c r="B31" s="224"/>
      <c r="C31" s="224"/>
      <c r="D31" s="224"/>
      <c r="E31" s="224"/>
      <c r="F31" s="225"/>
    </row>
    <row r="32" spans="1:8" ht="31.2" customHeight="1" thickBot="1" x14ac:dyDescent="0.35">
      <c r="A32" s="374" t="s">
        <v>218</v>
      </c>
      <c r="B32" s="375"/>
      <c r="C32" s="375"/>
      <c r="D32" s="375"/>
      <c r="E32" s="376"/>
      <c r="F32" s="226">
        <f>F23+F29</f>
        <v>0</v>
      </c>
    </row>
    <row r="33" spans="1:6" ht="15.6" x14ac:dyDescent="0.3">
      <c r="A33" s="227"/>
      <c r="B33" s="228"/>
      <c r="C33" s="228"/>
      <c r="D33" s="228"/>
      <c r="E33" s="228"/>
      <c r="F33" s="229"/>
    </row>
    <row r="35" spans="1:6" hidden="1" x14ac:dyDescent="0.3">
      <c r="E35" s="187" t="s">
        <v>15</v>
      </c>
    </row>
    <row r="36" spans="1:6" hidden="1" x14ac:dyDescent="0.3">
      <c r="E36" s="187" t="s">
        <v>23</v>
      </c>
    </row>
    <row r="37" spans="1:6" hidden="1" x14ac:dyDescent="0.3">
      <c r="E37" s="187" t="s">
        <v>24</v>
      </c>
    </row>
  </sheetData>
  <sheetProtection algorithmName="SHA-512" hashValue="E0sbvevA0mD2fMOeyrr+vHoNuy5nHERux5rsfhgRz59OZLpdBkMLXii6WizojMqwuEOYa6hXKprChv8WVu7LWw==" saltValue="bAaAbtjWOOWU31kECezszQ==" spinCount="100000" sheet="1" objects="1" scenarios="1" selectLockedCells="1"/>
  <mergeCells count="20">
    <mergeCell ref="A1:F1"/>
    <mergeCell ref="B7:B8"/>
    <mergeCell ref="C15:E15"/>
    <mergeCell ref="C13:F13"/>
    <mergeCell ref="C10:F10"/>
    <mergeCell ref="C11:F11"/>
    <mergeCell ref="A2:F5"/>
    <mergeCell ref="C28:E28"/>
    <mergeCell ref="C29:E29"/>
    <mergeCell ref="B30:E30"/>
    <mergeCell ref="A32:E32"/>
    <mergeCell ref="B24:E24"/>
    <mergeCell ref="B25:E25"/>
    <mergeCell ref="A27:F27"/>
    <mergeCell ref="C23:E23"/>
    <mergeCell ref="C18:E18"/>
    <mergeCell ref="C19:E19"/>
    <mergeCell ref="C20:E20"/>
    <mergeCell ref="C21:E21"/>
    <mergeCell ref="C22:E22"/>
  </mergeCells>
  <dataValidations count="2">
    <dataValidation type="list" allowBlank="1" showInputMessage="1" showErrorMessage="1" sqref="C13:F13" xr:uid="{856D1D84-0F8A-4DCC-A2F6-6C45326195E1}">
      <formula1>$E$35:$E$37</formula1>
    </dataValidation>
    <dataValidation type="whole" operator="greaterThanOrEqual" allowBlank="1" showInputMessage="1" showErrorMessage="1" sqref="F21" xr:uid="{C0AB9DED-D22B-48DC-84F8-083BFB0556D8}">
      <formula1>0</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335280</xdr:colOff>
                    <xdr:row>7</xdr:row>
                    <xdr:rowOff>22860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289560</xdr:rowOff>
                  </from>
                  <to>
                    <xdr:col>3</xdr:col>
                    <xdr:colOff>342900</xdr:colOff>
                    <xdr:row>8</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D39"/>
  <sheetViews>
    <sheetView view="pageLayout" zoomScaleNormal="100" workbookViewId="0">
      <selection activeCell="C25" sqref="C25"/>
    </sheetView>
  </sheetViews>
  <sheetFormatPr defaultColWidth="9.109375" defaultRowHeight="13.8" x14ac:dyDescent="0.3"/>
  <cols>
    <col min="1" max="1" width="19.5546875" style="240" customWidth="1"/>
    <col min="2" max="2" width="23.5546875" style="240" customWidth="1"/>
    <col min="3" max="3" width="14.5546875" style="240" customWidth="1"/>
    <col min="4" max="4" width="13.33203125" style="305" customWidth="1"/>
    <col min="5" max="5" width="13.33203125" style="240" customWidth="1"/>
    <col min="6" max="6" width="3.33203125" style="240" customWidth="1"/>
    <col min="7" max="7" width="18.109375" style="240" customWidth="1"/>
    <col min="8" max="8" width="26" style="240" customWidth="1"/>
    <col min="9" max="9" width="13.33203125" style="240" customWidth="1"/>
    <col min="10" max="10" width="9" style="240" customWidth="1"/>
    <col min="11" max="11" width="9.109375" style="240" customWidth="1"/>
    <col min="12" max="16384" width="9.109375" style="240"/>
  </cols>
  <sheetData>
    <row r="1" spans="1:30" ht="25.2" customHeight="1" thickBot="1" x14ac:dyDescent="0.35">
      <c r="A1" s="403" t="s">
        <v>198</v>
      </c>
      <c r="B1" s="403"/>
      <c r="C1" s="403"/>
      <c r="D1" s="403"/>
      <c r="E1" s="403"/>
      <c r="F1" s="403"/>
      <c r="G1" s="403"/>
      <c r="H1" s="403"/>
      <c r="I1" s="403"/>
    </row>
    <row r="2" spans="1:30" ht="18.75" customHeight="1" thickBot="1" x14ac:dyDescent="0.35">
      <c r="A2" s="241" t="s">
        <v>64</v>
      </c>
      <c r="B2" s="408">
        <f>SUMMARY!C10</f>
        <v>0</v>
      </c>
      <c r="C2" s="409"/>
      <c r="D2" s="409"/>
      <c r="E2" s="410"/>
      <c r="F2" s="242"/>
      <c r="G2" s="243" t="s">
        <v>117</v>
      </c>
      <c r="H2" s="244"/>
      <c r="I2" s="245" t="s">
        <v>68</v>
      </c>
      <c r="J2" s="246"/>
    </row>
    <row r="3" spans="1:30" ht="18.75" customHeight="1" x14ac:dyDescent="0.3">
      <c r="A3" s="247" t="s">
        <v>66</v>
      </c>
      <c r="B3" s="411">
        <f>SUMMARY!C11</f>
        <v>0</v>
      </c>
      <c r="C3" s="412"/>
      <c r="D3" s="412"/>
      <c r="E3" s="413"/>
      <c r="F3" s="248"/>
      <c r="G3" s="420" t="s">
        <v>57</v>
      </c>
      <c r="H3" s="421"/>
      <c r="I3" s="130">
        <f>'1 - Project Info'!G31</f>
        <v>0</v>
      </c>
      <c r="J3" s="249"/>
    </row>
    <row r="4" spans="1:30" ht="18.75" customHeight="1" x14ac:dyDescent="0.3">
      <c r="A4" s="250" t="s">
        <v>65</v>
      </c>
      <c r="B4" s="422" t="s">
        <v>182</v>
      </c>
      <c r="C4" s="423"/>
      <c r="D4" s="423"/>
      <c r="E4" s="424"/>
      <c r="F4" s="248"/>
      <c r="G4" s="425" t="s">
        <v>56</v>
      </c>
      <c r="H4" s="426"/>
      <c r="I4" s="131">
        <f>'1 - Project Info'!G32</f>
        <v>0</v>
      </c>
      <c r="J4" s="249"/>
    </row>
    <row r="5" spans="1:30" ht="18.75" customHeight="1" thickBot="1" x14ac:dyDescent="0.35">
      <c r="A5" s="251" t="s">
        <v>67</v>
      </c>
      <c r="B5" s="427">
        <f>'1 - Project Info'!B7</f>
        <v>0</v>
      </c>
      <c r="C5" s="428"/>
      <c r="D5" s="428"/>
      <c r="E5" s="429"/>
      <c r="F5" s="248"/>
      <c r="G5" s="425" t="s">
        <v>183</v>
      </c>
      <c r="H5" s="426"/>
      <c r="I5" s="131">
        <f>'1 - Project Info'!G33+'1 - Project Info'!G34+'1 - Project Info'!G35</f>
        <v>0</v>
      </c>
      <c r="J5" s="249"/>
    </row>
    <row r="6" spans="1:30" ht="19.2" customHeight="1" thickBot="1" x14ac:dyDescent="0.35">
      <c r="D6" s="240"/>
      <c r="F6" s="248"/>
      <c r="G6" s="252" t="s">
        <v>72</v>
      </c>
      <c r="H6" s="253"/>
      <c r="I6" s="131">
        <f>'1 - Project Info'!G45</f>
        <v>0</v>
      </c>
      <c r="J6" s="249"/>
    </row>
    <row r="7" spans="1:30" ht="19.2" customHeight="1" thickBot="1" x14ac:dyDescent="0.35">
      <c r="A7" s="320" t="s">
        <v>71</v>
      </c>
      <c r="B7" s="321">
        <v>0</v>
      </c>
      <c r="C7" s="414" t="s">
        <v>114</v>
      </c>
      <c r="D7" s="415"/>
      <c r="E7" s="321">
        <v>0</v>
      </c>
      <c r="F7" s="248"/>
      <c r="G7" s="430" t="s">
        <v>220</v>
      </c>
      <c r="H7" s="431"/>
      <c r="I7" s="328">
        <v>0</v>
      </c>
      <c r="J7" s="249"/>
    </row>
    <row r="8" spans="1:30" ht="18.75" customHeight="1" thickBot="1" x14ac:dyDescent="0.35">
      <c r="A8" s="254"/>
      <c r="B8" s="255"/>
      <c r="C8" s="255"/>
      <c r="D8" s="256"/>
      <c r="E8" s="255"/>
      <c r="F8" s="248"/>
      <c r="G8" s="257" t="s">
        <v>106</v>
      </c>
      <c r="H8" s="239"/>
      <c r="I8" s="332" t="e">
        <f>-(I7-(I3+I4+I5+I6))/I7</f>
        <v>#DIV/0!</v>
      </c>
      <c r="J8" s="249"/>
    </row>
    <row r="9" spans="1:30" ht="18.75" customHeight="1" thickBot="1" x14ac:dyDescent="0.35">
      <c r="A9" s="416" t="s">
        <v>119</v>
      </c>
      <c r="B9" s="417"/>
      <c r="C9" s="258" t="s">
        <v>68</v>
      </c>
      <c r="D9" s="322" t="s">
        <v>69</v>
      </c>
      <c r="E9" s="258" t="s">
        <v>70</v>
      </c>
      <c r="F9" s="248"/>
      <c r="G9" s="432" t="s">
        <v>219</v>
      </c>
      <c r="H9" s="433"/>
      <c r="I9" s="329">
        <v>0</v>
      </c>
      <c r="J9" s="249"/>
    </row>
    <row r="10" spans="1:30" ht="18.75" customHeight="1" thickBot="1" x14ac:dyDescent="0.35">
      <c r="A10" s="418" t="s">
        <v>163</v>
      </c>
      <c r="B10" s="419"/>
      <c r="C10" s="259">
        <f>'1 - Value Gap'!H13</f>
        <v>0</v>
      </c>
      <c r="D10" s="323">
        <v>0</v>
      </c>
      <c r="E10" s="260">
        <f>D10*$B$7</f>
        <v>0</v>
      </c>
      <c r="F10" s="248"/>
      <c r="G10" s="436" t="s">
        <v>216</v>
      </c>
      <c r="H10" s="437"/>
      <c r="I10" s="264" t="e">
        <f>-((I9-(I3+I4+I5+I6))/I9)</f>
        <v>#DIV/0!</v>
      </c>
      <c r="J10" s="249"/>
    </row>
    <row r="11" spans="1:30" ht="18.75" customHeight="1" thickBot="1" x14ac:dyDescent="0.35">
      <c r="A11" s="440" t="s">
        <v>162</v>
      </c>
      <c r="B11" s="441"/>
      <c r="C11" s="261">
        <f>'1 - Value Gap'!H14</f>
        <v>0</v>
      </c>
      <c r="D11" s="324">
        <v>0</v>
      </c>
      <c r="E11" s="262">
        <f>D11*$B$7</f>
        <v>0</v>
      </c>
      <c r="F11" s="248"/>
      <c r="G11" s="252" t="s">
        <v>146</v>
      </c>
      <c r="H11" s="266"/>
      <c r="I11" s="131">
        <f>'1 - Project Info'!G52</f>
        <v>0</v>
      </c>
      <c r="J11" s="249"/>
    </row>
    <row r="12" spans="1:30" ht="18" customHeight="1" thickBot="1" x14ac:dyDescent="0.35">
      <c r="A12" s="434" t="s">
        <v>184</v>
      </c>
      <c r="B12" s="435"/>
      <c r="C12" s="263">
        <f>SUM(C10:C11)</f>
        <v>0</v>
      </c>
      <c r="D12" s="263">
        <f>SUM(D10:D11)</f>
        <v>0</v>
      </c>
      <c r="E12" s="84">
        <f>SUM(E10:E11)</f>
        <v>0</v>
      </c>
      <c r="F12" s="248"/>
      <c r="G12" s="271" t="s">
        <v>75</v>
      </c>
      <c r="H12" s="272"/>
      <c r="I12" s="132">
        <f>'1 - Project Info'!G53</f>
        <v>0</v>
      </c>
      <c r="J12" s="249"/>
    </row>
    <row r="13" spans="1:30" ht="17.399999999999999" customHeight="1" thickBot="1" x14ac:dyDescent="0.35">
      <c r="A13" s="404" t="s">
        <v>174</v>
      </c>
      <c r="B13" s="405"/>
      <c r="C13" s="325">
        <v>0</v>
      </c>
      <c r="D13" s="326">
        <v>0</v>
      </c>
      <c r="E13" s="265"/>
      <c r="F13" s="255"/>
      <c r="G13" s="273" t="s">
        <v>107</v>
      </c>
      <c r="H13" s="274"/>
      <c r="I13" s="82">
        <f>SUM(I3:I6)+I12</f>
        <v>0</v>
      </c>
      <c r="J13" s="255"/>
      <c r="U13" s="267"/>
      <c r="V13" s="267"/>
      <c r="W13" s="267"/>
      <c r="X13" s="267"/>
      <c r="Y13" s="267"/>
      <c r="Z13" s="267"/>
      <c r="AA13" s="267"/>
      <c r="AB13" s="267"/>
      <c r="AC13" s="267"/>
      <c r="AD13" s="267"/>
    </row>
    <row r="14" spans="1:30" ht="17.399999999999999" customHeight="1" x14ac:dyDescent="0.3">
      <c r="A14" s="406" t="s">
        <v>73</v>
      </c>
      <c r="B14" s="407"/>
      <c r="C14" s="268" t="e">
        <f>-((C13-(C12))/C13)</f>
        <v>#DIV/0!</v>
      </c>
      <c r="D14" s="269" t="e">
        <f>-((D13-(D12))/D13)</f>
        <v>#DIV/0!</v>
      </c>
      <c r="E14" s="270"/>
      <c r="F14" s="255"/>
      <c r="G14" s="277" t="s">
        <v>118</v>
      </c>
      <c r="H14" s="278"/>
      <c r="I14" s="330">
        <v>0</v>
      </c>
      <c r="J14" s="255"/>
      <c r="U14" s="267"/>
      <c r="V14" s="267"/>
      <c r="W14" s="267"/>
      <c r="X14" s="267"/>
      <c r="Y14" s="267"/>
      <c r="Z14" s="267"/>
      <c r="AA14" s="267"/>
      <c r="AB14" s="267"/>
      <c r="AC14" s="267"/>
      <c r="AD14" s="267"/>
    </row>
    <row r="15" spans="1:30" ht="17.399999999999999" customHeight="1" x14ac:dyDescent="0.3">
      <c r="A15" s="406" t="s">
        <v>221</v>
      </c>
      <c r="B15" s="407"/>
      <c r="C15" s="327">
        <v>0</v>
      </c>
      <c r="D15" s="327">
        <v>0</v>
      </c>
      <c r="E15" s="270"/>
      <c r="F15" s="255"/>
      <c r="G15" s="257" t="s">
        <v>73</v>
      </c>
      <c r="H15" s="239"/>
      <c r="I15" s="81" t="e">
        <f>-((I14-I13)/I14)</f>
        <v>#DIV/0!</v>
      </c>
      <c r="J15" s="255"/>
      <c r="U15" s="267"/>
      <c r="V15" s="267"/>
      <c r="W15" s="267"/>
      <c r="X15" s="267"/>
      <c r="Y15" s="267"/>
      <c r="Z15" s="267"/>
      <c r="AA15" s="267"/>
      <c r="AB15" s="267"/>
      <c r="AC15" s="267"/>
      <c r="AD15" s="267"/>
    </row>
    <row r="16" spans="1:30" ht="17.399999999999999" customHeight="1" thickBot="1" x14ac:dyDescent="0.35">
      <c r="A16" s="442" t="s">
        <v>216</v>
      </c>
      <c r="B16" s="443"/>
      <c r="C16" s="275" t="e">
        <f>-((C15-(C12))/C15)</f>
        <v>#DIV/0!</v>
      </c>
      <c r="D16" s="276" t="e">
        <f>-((D15-(D12))/D15)</f>
        <v>#DIV/0!</v>
      </c>
      <c r="E16" s="270"/>
      <c r="F16" s="255"/>
      <c r="G16" s="432" t="s">
        <v>222</v>
      </c>
      <c r="H16" s="433"/>
      <c r="I16" s="329">
        <v>0</v>
      </c>
      <c r="J16" s="255"/>
      <c r="U16" s="267"/>
      <c r="V16" s="267"/>
      <c r="W16" s="267"/>
      <c r="X16" s="267"/>
      <c r="Y16" s="267"/>
      <c r="Z16" s="267"/>
      <c r="AA16" s="267"/>
      <c r="AB16" s="267"/>
      <c r="AC16" s="267"/>
      <c r="AD16" s="267"/>
    </row>
    <row r="17" spans="1:10" ht="18.75" customHeight="1" thickBot="1" x14ac:dyDescent="0.35">
      <c r="D17" s="279"/>
      <c r="E17" s="139"/>
      <c r="F17" s="267"/>
      <c r="G17" s="436" t="s">
        <v>216</v>
      </c>
      <c r="H17" s="437"/>
      <c r="I17" s="264" t="e">
        <f>-((I16-(I13))/I16)</f>
        <v>#DIV/0!</v>
      </c>
      <c r="J17" s="267"/>
    </row>
    <row r="18" spans="1:10" ht="18.75" customHeight="1" thickBot="1" x14ac:dyDescent="0.35">
      <c r="A18" s="438" t="s">
        <v>129</v>
      </c>
      <c r="B18" s="439"/>
      <c r="C18" s="258" t="s">
        <v>68</v>
      </c>
      <c r="D18" s="322" t="s">
        <v>69</v>
      </c>
      <c r="E18" s="258" t="s">
        <v>70</v>
      </c>
    </row>
    <row r="19" spans="1:10" ht="18.75" customHeight="1" x14ac:dyDescent="0.3">
      <c r="A19" s="334" t="s">
        <v>108</v>
      </c>
      <c r="B19" s="338"/>
      <c r="C19" s="341">
        <f>I31</f>
        <v>0</v>
      </c>
      <c r="D19" s="342">
        <v>0</v>
      </c>
      <c r="E19" s="343">
        <f>D19*$E$7</f>
        <v>0</v>
      </c>
      <c r="G19" s="243" t="s">
        <v>119</v>
      </c>
      <c r="H19" s="244"/>
      <c r="I19" s="245" t="s">
        <v>68</v>
      </c>
    </row>
    <row r="20" spans="1:10" s="267" customFormat="1" ht="18.75" customHeight="1" x14ac:dyDescent="0.3">
      <c r="A20" s="331" t="s">
        <v>208</v>
      </c>
      <c r="B20" s="337"/>
      <c r="C20" s="335">
        <f>'1 - Aff Gap'!F22</f>
        <v>0</v>
      </c>
      <c r="D20" s="336">
        <v>0</v>
      </c>
      <c r="E20" s="343">
        <f>D20*$E$7</f>
        <v>0</v>
      </c>
      <c r="G20" s="144" t="s">
        <v>127</v>
      </c>
      <c r="H20" s="138"/>
      <c r="I20" s="143">
        <f>'1 - Value Gap'!H13+'1 - Value Gap'!H14</f>
        <v>0</v>
      </c>
    </row>
    <row r="21" spans="1:10" ht="18.600000000000001" customHeight="1" thickBot="1" x14ac:dyDescent="0.35">
      <c r="A21" s="334" t="s">
        <v>109</v>
      </c>
      <c r="B21" s="338"/>
      <c r="C21" s="344">
        <f>'1 - Aff Gap'!F38</f>
        <v>0</v>
      </c>
      <c r="D21" s="345">
        <v>0</v>
      </c>
      <c r="E21" s="346">
        <f>D21*$E$7</f>
        <v>0</v>
      </c>
      <c r="G21" s="282" t="s">
        <v>185</v>
      </c>
      <c r="H21" s="283"/>
      <c r="I21" s="145">
        <f>SUM('1 - Value Gap'!H15:H22)</f>
        <v>0</v>
      </c>
    </row>
    <row r="22" spans="1:10" ht="18.75" customHeight="1" thickBot="1" x14ac:dyDescent="0.35">
      <c r="A22" s="339" t="s">
        <v>110</v>
      </c>
      <c r="B22" s="340"/>
      <c r="C22" s="84">
        <f>SUM(C19:C21)</f>
        <v>0</v>
      </c>
      <c r="D22" s="84">
        <f>SUM(D19:D21)</f>
        <v>0</v>
      </c>
      <c r="E22" s="84">
        <f>D22*$E$7</f>
        <v>0</v>
      </c>
      <c r="G22" s="287" t="s">
        <v>77</v>
      </c>
      <c r="H22" s="288"/>
      <c r="I22" s="83">
        <f>SUM(I20:I21)</f>
        <v>0</v>
      </c>
    </row>
    <row r="23" spans="1:10" ht="18" customHeight="1" thickBot="1" x14ac:dyDescent="0.35">
      <c r="A23" s="404" t="s">
        <v>175</v>
      </c>
      <c r="B23" s="405"/>
      <c r="C23" s="325">
        <v>0</v>
      </c>
      <c r="D23" s="326">
        <v>0</v>
      </c>
      <c r="E23" s="139"/>
    </row>
    <row r="24" spans="1:10" ht="18" customHeight="1" thickBot="1" x14ac:dyDescent="0.35">
      <c r="A24" s="406" t="s">
        <v>73</v>
      </c>
      <c r="B24" s="407"/>
      <c r="C24" s="268" t="e">
        <f>-(((C23)-(C19+C20)/C23))</f>
        <v>#DIV/0!</v>
      </c>
      <c r="D24" s="268" t="e">
        <f>-(((D23)-(D19+D20)/D23))</f>
        <v>#DIV/0!</v>
      </c>
      <c r="E24" s="139"/>
      <c r="G24" s="296" t="s">
        <v>112</v>
      </c>
      <c r="H24" s="297"/>
      <c r="I24" s="258" t="s">
        <v>68</v>
      </c>
    </row>
    <row r="25" spans="1:10" ht="18" customHeight="1" x14ac:dyDescent="0.3">
      <c r="A25" s="406" t="s">
        <v>217</v>
      </c>
      <c r="B25" s="407"/>
      <c r="C25" s="327">
        <v>0</v>
      </c>
      <c r="D25" s="329">
        <v>0</v>
      </c>
      <c r="E25" s="139"/>
      <c r="G25" s="280" t="s">
        <v>79</v>
      </c>
      <c r="H25" s="281"/>
      <c r="I25" s="137">
        <f>'1 - Aff Gap'!F11</f>
        <v>0</v>
      </c>
    </row>
    <row r="26" spans="1:10" ht="18.75" customHeight="1" thickBot="1" x14ac:dyDescent="0.35">
      <c r="A26" s="442" t="s">
        <v>216</v>
      </c>
      <c r="B26" s="443"/>
      <c r="C26" s="275" t="e">
        <f>-((C25-(C19))/C25)</f>
        <v>#DIV/0!</v>
      </c>
      <c r="D26" s="276" t="e">
        <f>-((D25-(D19))/D25)</f>
        <v>#DIV/0!</v>
      </c>
      <c r="E26" s="139"/>
      <c r="G26" s="144" t="s">
        <v>80</v>
      </c>
      <c r="H26" s="301"/>
      <c r="I26" s="133">
        <f>'1 - Aff Gap'!F12</f>
        <v>0</v>
      </c>
    </row>
    <row r="27" spans="1:10" ht="18.75" customHeight="1" thickBot="1" x14ac:dyDescent="0.35">
      <c r="A27" s="284"/>
      <c r="B27" s="284"/>
      <c r="C27" s="284"/>
      <c r="D27" s="285"/>
      <c r="E27" s="286"/>
      <c r="G27" s="302" t="s">
        <v>82</v>
      </c>
      <c r="H27" s="303"/>
      <c r="I27" s="85">
        <f>SUM(I25:I26)</f>
        <v>0</v>
      </c>
    </row>
    <row r="28" spans="1:10" ht="18.75" customHeight="1" thickBot="1" x14ac:dyDescent="0.35">
      <c r="A28" s="438" t="s">
        <v>212</v>
      </c>
      <c r="B28" s="439"/>
      <c r="C28" s="258" t="s">
        <v>68</v>
      </c>
      <c r="E28" s="292"/>
    </row>
    <row r="29" spans="1:10" ht="18" customHeight="1" thickBot="1" x14ac:dyDescent="0.35">
      <c r="A29" s="349" t="s">
        <v>213</v>
      </c>
      <c r="B29" s="350"/>
      <c r="C29" s="137">
        <f>'1 - Project Info'!F26</f>
        <v>0</v>
      </c>
      <c r="E29" s="139"/>
      <c r="G29" s="296" t="s">
        <v>111</v>
      </c>
      <c r="H29" s="304"/>
      <c r="I29" s="258" t="s">
        <v>68</v>
      </c>
    </row>
    <row r="30" spans="1:10" ht="18" customHeight="1" thickBot="1" x14ac:dyDescent="0.35">
      <c r="A30" s="351" t="s">
        <v>214</v>
      </c>
      <c r="B30" s="352"/>
      <c r="C30" s="353">
        <f>'1 - Project Info'!F27</f>
        <v>0</v>
      </c>
      <c r="E30" s="139"/>
      <c r="G30" s="444" t="s">
        <v>186</v>
      </c>
      <c r="H30" s="445"/>
      <c r="I30" s="137">
        <f>'1 - Aff Gap'!F19+'1 - Aff Gap'!F20</f>
        <v>0</v>
      </c>
    </row>
    <row r="31" spans="1:10" ht="18" customHeight="1" thickBot="1" x14ac:dyDescent="0.35">
      <c r="E31" s="139"/>
      <c r="G31" s="144" t="s">
        <v>126</v>
      </c>
      <c r="H31" s="138"/>
      <c r="I31" s="143">
        <f>'1 - Aff Gap'!F21</f>
        <v>0</v>
      </c>
    </row>
    <row r="32" spans="1:10" ht="18" customHeight="1" thickBot="1" x14ac:dyDescent="0.35">
      <c r="A32" s="289" t="s">
        <v>128</v>
      </c>
      <c r="B32" s="290" t="s">
        <v>84</v>
      </c>
      <c r="C32" s="290" t="s">
        <v>85</v>
      </c>
      <c r="D32" s="291" t="s">
        <v>74</v>
      </c>
      <c r="E32" s="141"/>
      <c r="G32" s="252" t="s">
        <v>86</v>
      </c>
      <c r="H32" s="266"/>
      <c r="I32" s="136">
        <f>'1 - Aff Gap'!F23</f>
        <v>0</v>
      </c>
    </row>
    <row r="33" spans="1:9" ht="18" customHeight="1" x14ac:dyDescent="0.3">
      <c r="A33" s="293" t="str">
        <f>'1 - Leverage'!B7</f>
        <v>Click to Enter</v>
      </c>
      <c r="B33" s="134">
        <f>'1 - Leverage'!D7</f>
        <v>0</v>
      </c>
      <c r="C33" s="294" t="str">
        <f>'1 - Leverage'!A7</f>
        <v>Click to Enter</v>
      </c>
      <c r="D33" s="295" t="str">
        <f>'1 - Leverage'!E7</f>
        <v>Click to Enter</v>
      </c>
      <c r="E33" s="141"/>
      <c r="G33" s="252" t="s">
        <v>87</v>
      </c>
      <c r="H33" s="266"/>
      <c r="I33" s="136">
        <f>'1 - Aff Gap'!F24</f>
        <v>0</v>
      </c>
    </row>
    <row r="34" spans="1:9" ht="18" customHeight="1" thickBot="1" x14ac:dyDescent="0.35">
      <c r="A34" s="298" t="str">
        <f>'1 - Leverage'!B8</f>
        <v>Click to Enter</v>
      </c>
      <c r="B34" s="135">
        <f>'1 - Leverage'!D8</f>
        <v>0</v>
      </c>
      <c r="C34" s="299" t="str">
        <f>'1 - Leverage'!A8</f>
        <v>Click to Enter</v>
      </c>
      <c r="D34" s="300" t="str">
        <f>'1 - Leverage'!E8</f>
        <v>Click to Enter</v>
      </c>
      <c r="E34" s="139"/>
      <c r="G34" s="282" t="s">
        <v>185</v>
      </c>
      <c r="H34" s="283"/>
      <c r="I34" s="136">
        <f>SUM('1 - Aff Gap'!F25:F32)</f>
        <v>0</v>
      </c>
    </row>
    <row r="35" spans="1:9" ht="19.95" customHeight="1" thickBot="1" x14ac:dyDescent="0.35">
      <c r="A35" s="298" t="str">
        <f>'1 - Leverage'!B9</f>
        <v>Click to Enter</v>
      </c>
      <c r="B35" s="135">
        <f>'1 - Leverage'!D9</f>
        <v>0</v>
      </c>
      <c r="C35" s="299" t="str">
        <f>'1 - Leverage'!A9</f>
        <v>Click to Enter</v>
      </c>
      <c r="D35" s="300" t="str">
        <f>'1 - Leverage'!E9</f>
        <v>Click to Enter</v>
      </c>
      <c r="E35" s="142"/>
      <c r="G35" s="306" t="s">
        <v>88</v>
      </c>
      <c r="H35" s="307"/>
      <c r="I35" s="83">
        <f>SUM(I30:I34)</f>
        <v>0</v>
      </c>
    </row>
    <row r="36" spans="1:9" ht="18.75" customHeight="1" x14ac:dyDescent="0.3">
      <c r="A36" s="298" t="str">
        <f>'1 - Leverage'!B10</f>
        <v>Click to Enter</v>
      </c>
      <c r="B36" s="135">
        <f>'1 - Leverage'!D10</f>
        <v>0</v>
      </c>
      <c r="C36" s="299" t="str">
        <f>'1 - Leverage'!A10</f>
        <v>Click to Enter</v>
      </c>
      <c r="D36" s="300" t="str">
        <f>'1 - Leverage'!E10</f>
        <v>Click to Enter</v>
      </c>
      <c r="E36" s="142"/>
    </row>
    <row r="37" spans="1:9" ht="18.75" customHeight="1" x14ac:dyDescent="0.3">
      <c r="A37" s="298" t="str">
        <f>'1 - Leverage'!B11</f>
        <v>Click to Enter</v>
      </c>
      <c r="B37" s="135">
        <f>'1 - Leverage'!D11</f>
        <v>0</v>
      </c>
      <c r="C37" s="299" t="str">
        <f>'1 - Leverage'!A11</f>
        <v>Click to Enter</v>
      </c>
      <c r="D37" s="300" t="str">
        <f>'1 - Leverage'!E11</f>
        <v>Click to Enter</v>
      </c>
      <c r="E37" s="142"/>
    </row>
    <row r="38" spans="1:9" ht="18.75" customHeight="1" x14ac:dyDescent="0.3">
      <c r="A38" s="298" t="str">
        <f>'1 - Leverage'!B12</f>
        <v>Click to Enter</v>
      </c>
      <c r="B38" s="135">
        <f>'1 - Leverage'!D12</f>
        <v>0</v>
      </c>
      <c r="C38" s="299" t="str">
        <f>'1 - Leverage'!A12</f>
        <v>Click to Enter</v>
      </c>
      <c r="D38" s="300" t="str">
        <f>'1 - Leverage'!E12</f>
        <v>Click to Enter</v>
      </c>
      <c r="E38" s="140"/>
    </row>
    <row r="39" spans="1:9" ht="18.75" customHeight="1" x14ac:dyDescent="0.3">
      <c r="A39" s="298" t="str">
        <f>'1 - Leverage'!B13</f>
        <v>Click to Enter</v>
      </c>
      <c r="B39" s="135">
        <f>'1 - Leverage'!D13</f>
        <v>0</v>
      </c>
      <c r="C39" s="299" t="str">
        <f>'1 - Leverage'!A13</f>
        <v>Click to Enter</v>
      </c>
      <c r="D39" s="300" t="str">
        <f>'1 - Leverage'!E13</f>
        <v>Click to Enter</v>
      </c>
      <c r="E39" s="140"/>
    </row>
  </sheetData>
  <sheetProtection algorithmName="SHA-512" hashValue="714CdZy2+5YUDZLnoFuqKJcIkxPpYZv93f2ohaJJuYROYl438gtINez5yQBrQbUZdbMxEGIHxxpFudp+k1N1Rw==" saltValue="5rpQU9mBcwT2+nDgxOkA2g==" spinCount="100000" sheet="1" objects="1" scenarios="1" selectLockedCells="1"/>
  <mergeCells count="29">
    <mergeCell ref="A26:B26"/>
    <mergeCell ref="G30:H30"/>
    <mergeCell ref="G16:H16"/>
    <mergeCell ref="G17:H17"/>
    <mergeCell ref="A23:B23"/>
    <mergeCell ref="A24:B24"/>
    <mergeCell ref="A25:B25"/>
    <mergeCell ref="A28:B28"/>
    <mergeCell ref="G10:H10"/>
    <mergeCell ref="A15:B15"/>
    <mergeCell ref="A18:B18"/>
    <mergeCell ref="A11:B11"/>
    <mergeCell ref="A16:B16"/>
    <mergeCell ref="A1:I1"/>
    <mergeCell ref="A13:B13"/>
    <mergeCell ref="A14:B14"/>
    <mergeCell ref="B2:E2"/>
    <mergeCell ref="B3:E3"/>
    <mergeCell ref="C7:D7"/>
    <mergeCell ref="A9:B9"/>
    <mergeCell ref="A10:B10"/>
    <mergeCell ref="G3:H3"/>
    <mergeCell ref="B4:E4"/>
    <mergeCell ref="G4:H4"/>
    <mergeCell ref="B5:E5"/>
    <mergeCell ref="G5:H5"/>
    <mergeCell ref="G7:H7"/>
    <mergeCell ref="G9:H9"/>
    <mergeCell ref="A12:B12"/>
  </mergeCells>
  <conditionalFormatting sqref="C14:D14 C16:D16">
    <cfRule type="cellIs" dxfId="5" priority="5" operator="greaterThan">
      <formula>0</formula>
    </cfRule>
  </conditionalFormatting>
  <conditionalFormatting sqref="C26:D26">
    <cfRule type="cellIs" dxfId="4" priority="7" operator="greaterThan">
      <formula>0</formula>
    </cfRule>
  </conditionalFormatting>
  <conditionalFormatting sqref="I10">
    <cfRule type="cellIs" dxfId="3" priority="3" operator="greaterThan">
      <formula>0</formula>
    </cfRule>
  </conditionalFormatting>
  <conditionalFormatting sqref="I17">
    <cfRule type="cellIs" dxfId="2" priority="1" operator="greaterThan">
      <formula>0</formula>
    </cfRule>
  </conditionalFormatting>
  <dataValidations count="8">
    <dataValidation allowBlank="1" showErrorMessage="1" sqref="E17" xr:uid="{9C33CC4A-F034-49D0-AFA3-596D78281AFE}"/>
    <dataValidation allowBlank="1" prompt="Delete committed/pending source fields that are not used. Select source fields A-D, right click delete, &quot;shift cells up&quot; option. If you need to add another source field: select A-D, right click to insert, &quot;shift cells down&quot; option." sqref="G21 G34" xr:uid="{93E00F3B-8AB9-49F1-A07B-B56287937F4B}"/>
    <dataValidation allowBlank="1" promptTitle="Review Multiple Sources" prompt="Review the Leverage Workbook and leverage documentation. If no committed leverage is available, enter $0. If there are multiple committed sources, identify the source and amount on separate lines." sqref="I21" xr:uid="{9FC739CF-C685-4660-8AE0-537A6F5DC684}"/>
    <dataValidation allowBlank="1" sqref="D17 E18:E22" xr:uid="{03C8D902-9FCA-42A9-81BC-DBDD00B30E2C}"/>
    <dataValidation errorStyle="information" allowBlank="1" showInputMessage="1" showErrorMessage="1" promptTitle="Do Not Use with CLT Requests" prompt="The Impact Fund Historical 80th Percentile is not applicable to CLT requests. Please disregard this field for CLT proposals." sqref="C13 C23" xr:uid="{462A0A8D-80F4-4494-B178-658DF2B58BB5}"/>
    <dataValidation allowBlank="1" showInputMessage="1" showErrorMessage="1" promptTitle="Do Not Use with CLT Requests" prompt="The Impact Fund Historical 80th Percentile is not applicable to CLT requests. Please disregard this field for CLT proposals." sqref="D13 D23" xr:uid="{3D85EA4B-2992-48E7-A8F9-A8D8D828A79A}"/>
    <dataValidation type="whole" operator="lessThanOrEqual" allowBlank="1" showInputMessage="1" showErrorMessage="1" sqref="D10:D11 D19:D21" xr:uid="{81A1E386-1434-4086-AA15-125139C998E7}">
      <formula1>C10</formula1>
    </dataValidation>
    <dataValidation errorStyle="information" allowBlank="1" showErrorMessage="1" promptTitle="Do Not Use with CLT Requests" prompt="The Impact Fund Historical 80th Percentile is not applicable to CLT requests. Please disregard this field for CLT proposals." sqref="C15:D15 C25:D25 I9 I16" xr:uid="{7F03DDD1-A644-4F6F-9D7F-6684441CB8FA}"/>
  </dataValidations>
  <printOptions horizontalCentered="1"/>
  <pageMargins left="0.25" right="0.25" top="0.25" bottom="0.25" header="0.3" footer="0.3"/>
  <pageSetup paperSize="17" scale="92"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M75"/>
  <sheetViews>
    <sheetView showGridLines="0" zoomScaleNormal="100" workbookViewId="0">
      <selection activeCell="F9" sqref="F9"/>
    </sheetView>
  </sheetViews>
  <sheetFormatPr defaultColWidth="9.109375" defaultRowHeight="13.8" x14ac:dyDescent="0.25"/>
  <cols>
    <col min="1" max="1" width="1.5546875" style="2" customWidth="1"/>
    <col min="2" max="2" width="4.5546875" style="2" customWidth="1"/>
    <col min="3" max="3" width="25.33203125" style="2" customWidth="1"/>
    <col min="4" max="4" width="13.88671875" style="2" customWidth="1"/>
    <col min="5" max="5" width="17.5546875" style="2" customWidth="1"/>
    <col min="6" max="6" width="30.44140625" style="2" customWidth="1"/>
    <col min="7" max="7" width="24.109375" style="2" customWidth="1"/>
    <col min="8" max="8" width="59.33203125" style="2" customWidth="1"/>
    <col min="9" max="9" width="13.44140625" style="2" customWidth="1"/>
    <col min="10" max="12" width="9.109375" style="2" customWidth="1"/>
    <col min="13" max="16384" width="9.109375" style="2"/>
  </cols>
  <sheetData>
    <row r="1" spans="1:13" ht="18" x14ac:dyDescent="0.35">
      <c r="A1" s="459" t="s">
        <v>180</v>
      </c>
      <c r="B1" s="460"/>
      <c r="C1" s="460"/>
      <c r="D1" s="460"/>
      <c r="E1" s="460"/>
      <c r="F1" s="460"/>
      <c r="G1" s="461"/>
      <c r="H1" s="7"/>
      <c r="I1" s="7"/>
    </row>
    <row r="2" spans="1:13" ht="19.95" customHeight="1" thickBot="1" x14ac:dyDescent="0.3">
      <c r="A2" s="462" t="s">
        <v>7</v>
      </c>
      <c r="B2" s="463"/>
      <c r="C2" s="463"/>
      <c r="D2" s="463"/>
      <c r="E2" s="463"/>
      <c r="F2" s="463"/>
      <c r="G2" s="464"/>
    </row>
    <row r="3" spans="1:13" ht="4.2" customHeight="1" x14ac:dyDescent="0.25">
      <c r="A3" s="471" t="s">
        <v>195</v>
      </c>
      <c r="B3" s="472"/>
      <c r="C3" s="472"/>
      <c r="D3" s="472"/>
      <c r="E3" s="472"/>
      <c r="F3" s="472"/>
      <c r="G3" s="473"/>
    </row>
    <row r="4" spans="1:13" ht="0.75" customHeight="1" x14ac:dyDescent="0.25">
      <c r="A4" s="474"/>
      <c r="B4" s="475"/>
      <c r="C4" s="475"/>
      <c r="D4" s="475"/>
      <c r="E4" s="475"/>
      <c r="F4" s="475"/>
      <c r="G4" s="476"/>
    </row>
    <row r="5" spans="1:13" ht="76.5" customHeight="1" thickBot="1" x14ac:dyDescent="0.3">
      <c r="A5" s="477"/>
      <c r="B5" s="478"/>
      <c r="C5" s="478"/>
      <c r="D5" s="478"/>
      <c r="E5" s="478"/>
      <c r="F5" s="478"/>
      <c r="G5" s="479"/>
    </row>
    <row r="6" spans="1:13" ht="37.200000000000003" customHeight="1" thickBot="1" x14ac:dyDescent="0.35">
      <c r="A6" s="8"/>
      <c r="B6" s="465" t="s">
        <v>172</v>
      </c>
      <c r="C6" s="466"/>
      <c r="D6" s="466"/>
      <c r="E6" s="466"/>
      <c r="F6" s="466"/>
      <c r="G6" s="467"/>
      <c r="H6" s="183"/>
    </row>
    <row r="7" spans="1:13" ht="16.95" customHeight="1" thickBot="1" x14ac:dyDescent="0.3">
      <c r="A7" s="8"/>
      <c r="B7" s="468"/>
      <c r="C7" s="469"/>
      <c r="D7" s="469"/>
      <c r="E7" s="469"/>
      <c r="F7" s="469"/>
      <c r="G7" s="470"/>
      <c r="H7" s="308" t="s">
        <v>187</v>
      </c>
    </row>
    <row r="8" spans="1:13" ht="15.75" customHeight="1" thickBot="1" x14ac:dyDescent="0.3">
      <c r="A8" s="70" t="s">
        <v>30</v>
      </c>
      <c r="B8" s="46"/>
      <c r="C8" s="5"/>
      <c r="D8" s="9"/>
      <c r="E8" s="9"/>
      <c r="F8" s="9"/>
      <c r="G8" s="10"/>
    </row>
    <row r="9" spans="1:13" ht="15.75" customHeight="1" thickBot="1" x14ac:dyDescent="0.3">
      <c r="A9" s="8"/>
      <c r="B9" s="44" t="s">
        <v>31</v>
      </c>
      <c r="C9" s="9"/>
      <c r="D9" s="9"/>
      <c r="E9" s="9"/>
      <c r="F9" s="77" t="s">
        <v>15</v>
      </c>
      <c r="G9" s="10"/>
    </row>
    <row r="10" spans="1:13" ht="15.75" customHeight="1" thickBot="1" x14ac:dyDescent="0.3">
      <c r="A10" s="8"/>
      <c r="B10" s="44" t="s">
        <v>136</v>
      </c>
      <c r="C10" s="9"/>
      <c r="D10" s="9"/>
      <c r="E10" s="9"/>
      <c r="F10" s="77"/>
      <c r="G10" s="10"/>
    </row>
    <row r="11" spans="1:13" ht="15.75" customHeight="1" thickBot="1" x14ac:dyDescent="0.3">
      <c r="A11" s="8"/>
      <c r="B11" s="9" t="s">
        <v>32</v>
      </c>
      <c r="C11" s="9"/>
      <c r="D11" s="9"/>
      <c r="E11" s="9"/>
      <c r="F11" s="309"/>
      <c r="G11" s="10"/>
    </row>
    <row r="12" spans="1:13" ht="15" customHeight="1" thickBot="1" x14ac:dyDescent="0.3">
      <c r="A12" s="8"/>
      <c r="B12" s="9" t="s">
        <v>33</v>
      </c>
      <c r="C12" s="9"/>
      <c r="D12" s="9"/>
      <c r="E12" s="9"/>
      <c r="F12" s="309"/>
      <c r="G12" s="10"/>
    </row>
    <row r="13" spans="1:13" ht="15" thickBot="1" x14ac:dyDescent="0.3">
      <c r="A13" s="8"/>
      <c r="B13" s="9" t="s">
        <v>34</v>
      </c>
      <c r="C13" s="9"/>
      <c r="D13" s="9"/>
      <c r="E13" s="9"/>
      <c r="F13" s="309"/>
      <c r="G13" s="10"/>
      <c r="M13" s="5"/>
    </row>
    <row r="14" spans="1:13" ht="15" thickBot="1" x14ac:dyDescent="0.3">
      <c r="A14" s="8"/>
      <c r="B14" s="9" t="s">
        <v>61</v>
      </c>
      <c r="C14" s="9"/>
      <c r="D14" s="9"/>
      <c r="E14" s="9"/>
      <c r="F14" s="309"/>
      <c r="G14" s="10"/>
      <c r="M14" s="5"/>
    </row>
    <row r="15" spans="1:13" ht="15.75" customHeight="1" thickBot="1" x14ac:dyDescent="0.35">
      <c r="A15" s="8"/>
      <c r="B15" s="12" t="s">
        <v>35</v>
      </c>
      <c r="C15" s="9"/>
      <c r="D15" s="78" t="s">
        <v>15</v>
      </c>
      <c r="E15" s="18" t="s">
        <v>55</v>
      </c>
      <c r="F15" s="309"/>
      <c r="G15" s="16"/>
    </row>
    <row r="16" spans="1:13" ht="15.75" customHeight="1" thickBot="1" x14ac:dyDescent="0.35">
      <c r="A16" s="8"/>
      <c r="B16" s="12" t="s">
        <v>39</v>
      </c>
      <c r="C16" s="9"/>
      <c r="D16" s="54"/>
      <c r="E16" s="53"/>
      <c r="F16" s="77" t="s">
        <v>15</v>
      </c>
      <c r="G16" s="16"/>
    </row>
    <row r="17" spans="1:7" ht="15.75" customHeight="1" thickBot="1" x14ac:dyDescent="0.3">
      <c r="A17" s="8"/>
      <c r="B17" s="9" t="s">
        <v>2</v>
      </c>
      <c r="C17" s="9"/>
      <c r="D17" s="5"/>
      <c r="E17" s="5"/>
      <c r="F17" s="77" t="s">
        <v>15</v>
      </c>
      <c r="G17" s="16"/>
    </row>
    <row r="18" spans="1:7" ht="14.4" x14ac:dyDescent="0.25">
      <c r="A18" s="8"/>
      <c r="B18" s="9"/>
      <c r="C18" s="9"/>
      <c r="D18" s="9"/>
      <c r="E18" s="9"/>
      <c r="F18" s="9"/>
      <c r="G18" s="10"/>
    </row>
    <row r="19" spans="1:7" ht="15.75" customHeight="1" thickBot="1" x14ac:dyDescent="0.3">
      <c r="A19" s="60" t="s">
        <v>8</v>
      </c>
      <c r="B19" s="12"/>
      <c r="C19" s="9"/>
      <c r="D19" s="19"/>
      <c r="E19" s="19"/>
      <c r="F19" s="15"/>
      <c r="G19" s="16"/>
    </row>
    <row r="20" spans="1:7" ht="15.75" customHeight="1" thickBot="1" x14ac:dyDescent="0.3">
      <c r="A20" s="8"/>
      <c r="B20" s="12" t="s">
        <v>36</v>
      </c>
      <c r="C20" s="9"/>
      <c r="D20" s="19"/>
      <c r="E20" s="19"/>
      <c r="F20" s="77"/>
      <c r="G20" s="16"/>
    </row>
    <row r="21" spans="1:7" ht="15.75" customHeight="1" thickBot="1" x14ac:dyDescent="0.3">
      <c r="A21" s="8"/>
      <c r="B21" s="12" t="s">
        <v>37</v>
      </c>
      <c r="C21" s="9"/>
      <c r="D21" s="19"/>
      <c r="E21" s="19"/>
      <c r="F21" s="77"/>
      <c r="G21" s="16"/>
    </row>
    <row r="22" spans="1:7" ht="15.75" customHeight="1" thickBot="1" x14ac:dyDescent="0.3">
      <c r="A22" s="8"/>
      <c r="B22" s="12" t="s">
        <v>38</v>
      </c>
      <c r="C22" s="9"/>
      <c r="D22" s="19"/>
      <c r="E22" s="19"/>
      <c r="F22" s="21">
        <f>SUM(F20*F21)</f>
        <v>0</v>
      </c>
      <c r="G22" s="16"/>
    </row>
    <row r="23" spans="1:7" ht="15.75" customHeight="1" thickBot="1" x14ac:dyDescent="0.3">
      <c r="A23" s="8"/>
      <c r="B23" s="12" t="s">
        <v>53</v>
      </c>
      <c r="C23" s="9"/>
      <c r="D23" s="19"/>
      <c r="E23" s="19"/>
      <c r="F23" s="58">
        <f>F22/43560</f>
        <v>0</v>
      </c>
      <c r="G23" s="16"/>
    </row>
    <row r="24" spans="1:7" ht="14.4" x14ac:dyDescent="0.25">
      <c r="A24" s="8"/>
      <c r="B24" s="9"/>
      <c r="C24" s="9"/>
      <c r="D24" s="9"/>
      <c r="E24" s="9"/>
      <c r="F24" s="9"/>
      <c r="G24" s="10"/>
    </row>
    <row r="25" spans="1:7" ht="15.75" customHeight="1" thickBot="1" x14ac:dyDescent="0.3">
      <c r="A25" s="354" t="s">
        <v>215</v>
      </c>
      <c r="B25" s="355"/>
      <c r="C25" s="356"/>
      <c r="D25" s="356"/>
      <c r="E25" s="356"/>
      <c r="F25" s="357"/>
      <c r="G25" s="16"/>
    </row>
    <row r="26" spans="1:7" ht="15.6" customHeight="1" thickBot="1" x14ac:dyDescent="0.3">
      <c r="A26" s="358"/>
      <c r="B26" s="359" t="s">
        <v>213</v>
      </c>
      <c r="C26" s="356"/>
      <c r="D26" s="356"/>
      <c r="E26" s="356"/>
      <c r="F26" s="309"/>
      <c r="G26" s="16"/>
    </row>
    <row r="27" spans="1:7" ht="15.75" customHeight="1" thickBot="1" x14ac:dyDescent="0.3">
      <c r="A27" s="358"/>
      <c r="B27" s="359" t="s">
        <v>214</v>
      </c>
      <c r="C27" s="356"/>
      <c r="D27" s="356"/>
      <c r="E27" s="356"/>
      <c r="F27" s="309"/>
      <c r="G27" s="16"/>
    </row>
    <row r="28" spans="1:7" ht="15.75" customHeight="1" x14ac:dyDescent="0.25">
      <c r="A28" s="358"/>
      <c r="B28" s="359"/>
      <c r="C28" s="356"/>
      <c r="D28" s="356"/>
      <c r="E28" s="356"/>
      <c r="F28" s="356"/>
      <c r="G28" s="16"/>
    </row>
    <row r="29" spans="1:7" ht="15.75" customHeight="1" thickBot="1" x14ac:dyDescent="0.3">
      <c r="A29" s="60" t="s">
        <v>29</v>
      </c>
      <c r="B29" s="20"/>
      <c r="C29" s="22"/>
      <c r="D29" s="22"/>
      <c r="E29" s="22"/>
      <c r="F29" s="22"/>
      <c r="G29" s="23"/>
    </row>
    <row r="30" spans="1:7" ht="15.75" customHeight="1" thickBot="1" x14ac:dyDescent="0.35">
      <c r="A30" s="8"/>
      <c r="B30" s="74" t="s">
        <v>176</v>
      </c>
      <c r="C30" s="76"/>
      <c r="D30" s="9"/>
      <c r="E30" s="9"/>
      <c r="F30" s="9"/>
      <c r="G30" s="75" t="s">
        <v>92</v>
      </c>
    </row>
    <row r="31" spans="1:7" ht="18" customHeight="1" x14ac:dyDescent="0.25">
      <c r="A31" s="8"/>
      <c r="B31" s="15"/>
      <c r="C31" s="231" t="s">
        <v>137</v>
      </c>
      <c r="D31" s="55"/>
      <c r="E31" s="55"/>
      <c r="F31" s="55"/>
      <c r="G31" s="118">
        <v>0</v>
      </c>
    </row>
    <row r="32" spans="1:7" ht="18" customHeight="1" x14ac:dyDescent="0.25">
      <c r="A32" s="8"/>
      <c r="B32" s="15"/>
      <c r="C32" s="49" t="s">
        <v>56</v>
      </c>
      <c r="D32" s="55"/>
      <c r="E32" s="55"/>
      <c r="F32" s="55"/>
      <c r="G32" s="119">
        <v>0</v>
      </c>
    </row>
    <row r="33" spans="1:11" ht="18" customHeight="1" x14ac:dyDescent="0.25">
      <c r="A33" s="8"/>
      <c r="B33" s="15"/>
      <c r="C33" s="51" t="s">
        <v>91</v>
      </c>
      <c r="D33" s="50"/>
      <c r="E33" s="50"/>
      <c r="F33" s="50"/>
      <c r="G33" s="119">
        <v>0</v>
      </c>
      <c r="H33" s="14"/>
      <c r="I33" s="14"/>
      <c r="J33" s="14"/>
      <c r="K33" s="14"/>
    </row>
    <row r="34" spans="1:11" ht="18" customHeight="1" x14ac:dyDescent="0.25">
      <c r="A34" s="8"/>
      <c r="B34" s="15"/>
      <c r="C34" s="310" t="s">
        <v>199</v>
      </c>
      <c r="D34" s="311"/>
      <c r="E34" s="311"/>
      <c r="F34" s="311"/>
      <c r="G34" s="119">
        <v>0</v>
      </c>
      <c r="H34" s="25"/>
      <c r="I34" s="14"/>
      <c r="J34" s="14"/>
      <c r="K34" s="14"/>
    </row>
    <row r="35" spans="1:11" ht="18" customHeight="1" thickBot="1" x14ac:dyDescent="0.3">
      <c r="A35" s="8"/>
      <c r="B35" s="15"/>
      <c r="C35" s="184" t="s">
        <v>200</v>
      </c>
      <c r="D35" s="56"/>
      <c r="E35" s="95"/>
      <c r="F35" s="96"/>
      <c r="G35" s="120">
        <v>0</v>
      </c>
      <c r="H35" s="25"/>
      <c r="I35" s="14"/>
      <c r="J35" s="14"/>
      <c r="K35" s="9"/>
    </row>
    <row r="36" spans="1:11" ht="32.4" customHeight="1" thickBot="1" x14ac:dyDescent="0.3">
      <c r="A36" s="8"/>
      <c r="B36" s="15"/>
      <c r="C36" s="73" t="s">
        <v>60</v>
      </c>
      <c r="D36" s="52"/>
      <c r="E36" s="52"/>
      <c r="F36" s="52"/>
      <c r="G36" s="47">
        <f>SUM(G31:G35)</f>
        <v>0</v>
      </c>
      <c r="H36" s="185"/>
      <c r="I36" s="14"/>
      <c r="J36" s="14"/>
      <c r="K36" s="14"/>
    </row>
    <row r="37" spans="1:11" ht="24.6" customHeight="1" x14ac:dyDescent="0.25">
      <c r="A37" s="8"/>
      <c r="B37" s="15"/>
      <c r="C37" s="28"/>
      <c r="D37" s="28"/>
      <c r="E37" s="28"/>
      <c r="F37" s="28"/>
      <c r="G37" s="108"/>
      <c r="H37" s="185"/>
      <c r="I37" s="14"/>
      <c r="J37" s="14"/>
      <c r="K37" s="14"/>
    </row>
    <row r="38" spans="1:11" ht="20.399999999999999" customHeight="1" thickBot="1" x14ac:dyDescent="0.3">
      <c r="A38" s="8"/>
      <c r="B38" s="24" t="s">
        <v>177</v>
      </c>
      <c r="C38" s="9"/>
      <c r="D38" s="9"/>
      <c r="E38" s="9"/>
      <c r="F38" s="9"/>
      <c r="G38" s="10"/>
      <c r="H38" s="185"/>
      <c r="I38" s="14"/>
      <c r="J38" s="14"/>
      <c r="K38" s="14"/>
    </row>
    <row r="39" spans="1:11" ht="18" customHeight="1" x14ac:dyDescent="0.25">
      <c r="A39" s="8"/>
      <c r="B39" s="15"/>
      <c r="C39" s="451" t="s">
        <v>207</v>
      </c>
      <c r="D39" s="452"/>
      <c r="E39" s="452"/>
      <c r="F39" s="452"/>
      <c r="G39" s="590">
        <v>0</v>
      </c>
      <c r="H39" s="185"/>
      <c r="I39" s="14"/>
      <c r="J39" s="14"/>
      <c r="K39" s="14"/>
    </row>
    <row r="40" spans="1:11" ht="18" customHeight="1" x14ac:dyDescent="0.25">
      <c r="A40" s="8"/>
      <c r="B40" s="15"/>
      <c r="C40" s="451" t="s">
        <v>203</v>
      </c>
      <c r="D40" s="452"/>
      <c r="E40" s="452"/>
      <c r="F40" s="452"/>
      <c r="G40" s="591">
        <v>0</v>
      </c>
      <c r="H40" s="185"/>
      <c r="I40" s="14"/>
      <c r="J40" s="14"/>
      <c r="K40" s="14"/>
    </row>
    <row r="41" spans="1:11" ht="18" customHeight="1" x14ac:dyDescent="0.25">
      <c r="A41" s="8"/>
      <c r="B41" s="15"/>
      <c r="C41" s="451" t="s">
        <v>202</v>
      </c>
      <c r="D41" s="452"/>
      <c r="E41" s="452"/>
      <c r="F41" s="452"/>
      <c r="G41" s="591">
        <v>0</v>
      </c>
      <c r="H41" s="185"/>
      <c r="I41" s="14"/>
      <c r="J41" s="14"/>
      <c r="K41" s="14"/>
    </row>
    <row r="42" spans="1:11" ht="30" customHeight="1" x14ac:dyDescent="0.25">
      <c r="A42" s="8"/>
      <c r="B42" s="15"/>
      <c r="C42" s="457" t="s">
        <v>206</v>
      </c>
      <c r="D42" s="458"/>
      <c r="E42" s="458"/>
      <c r="F42" s="458"/>
      <c r="G42" s="591">
        <v>0</v>
      </c>
    </row>
    <row r="43" spans="1:11" ht="18" customHeight="1" x14ac:dyDescent="0.25">
      <c r="A43" s="8"/>
      <c r="B43" s="15"/>
      <c r="C43" s="451" t="s">
        <v>205</v>
      </c>
      <c r="D43" s="452"/>
      <c r="E43" s="452"/>
      <c r="F43" s="452"/>
      <c r="G43" s="591">
        <v>0</v>
      </c>
    </row>
    <row r="44" spans="1:11" ht="18" customHeight="1" thickBot="1" x14ac:dyDescent="0.3">
      <c r="A44" s="8"/>
      <c r="B44" s="15"/>
      <c r="C44" s="451" t="s">
        <v>204</v>
      </c>
      <c r="D44" s="452"/>
      <c r="E44" s="452"/>
      <c r="F44" s="452"/>
      <c r="G44" s="592">
        <v>0</v>
      </c>
    </row>
    <row r="45" spans="1:11" ht="18" customHeight="1" thickBot="1" x14ac:dyDescent="0.3">
      <c r="A45" s="8"/>
      <c r="B45" s="15"/>
      <c r="C45" s="449" t="s">
        <v>59</v>
      </c>
      <c r="D45" s="450"/>
      <c r="E45" s="450"/>
      <c r="F45" s="450"/>
      <c r="G45" s="589">
        <f>SUM(G39:G44)</f>
        <v>0</v>
      </c>
      <c r="H45" s="25"/>
      <c r="I45" s="14"/>
      <c r="J45" s="14"/>
      <c r="K45" s="14"/>
    </row>
    <row r="46" spans="1:11" ht="18" customHeight="1" thickBot="1" x14ac:dyDescent="0.3">
      <c r="A46" s="8"/>
      <c r="B46" s="15"/>
      <c r="C46" s="312" t="s">
        <v>6</v>
      </c>
      <c r="D46" s="52"/>
      <c r="E46" s="52"/>
      <c r="F46" s="52"/>
      <c r="G46" s="47">
        <f>G36+G45</f>
        <v>0</v>
      </c>
    </row>
    <row r="47" spans="1:11" ht="15.75" customHeight="1" x14ac:dyDescent="0.25">
      <c r="A47" s="8"/>
      <c r="B47" s="9"/>
      <c r="C47" s="9"/>
      <c r="D47" s="9"/>
      <c r="E47" s="9"/>
      <c r="F47" s="9"/>
      <c r="G47" s="10"/>
    </row>
    <row r="48" spans="1:11" ht="15.75" customHeight="1" thickBot="1" x14ac:dyDescent="0.3">
      <c r="A48" s="8"/>
      <c r="B48" s="24" t="s">
        <v>3</v>
      </c>
      <c r="C48" s="27"/>
      <c r="D48" s="9"/>
      <c r="E48" s="9"/>
      <c r="F48" s="9"/>
      <c r="G48" s="10"/>
    </row>
    <row r="49" spans="1:7" ht="18" customHeight="1" x14ac:dyDescent="0.25">
      <c r="A49" s="8"/>
      <c r="B49" s="15"/>
      <c r="C49" s="347" t="s">
        <v>209</v>
      </c>
      <c r="D49" s="50"/>
      <c r="E49" s="50"/>
      <c r="F49" s="50"/>
      <c r="G49" s="116">
        <v>0</v>
      </c>
    </row>
    <row r="50" spans="1:7" ht="18" customHeight="1" x14ac:dyDescent="0.25">
      <c r="A50" s="8"/>
      <c r="B50" s="15"/>
      <c r="C50" s="347" t="s">
        <v>210</v>
      </c>
      <c r="D50" s="311"/>
      <c r="E50" s="311"/>
      <c r="F50" s="311"/>
      <c r="G50" s="594">
        <v>0</v>
      </c>
    </row>
    <row r="51" spans="1:7" ht="18" customHeight="1" x14ac:dyDescent="0.25">
      <c r="A51" s="8"/>
      <c r="B51" s="15"/>
      <c r="C51" s="347" t="s">
        <v>201</v>
      </c>
      <c r="D51" s="311"/>
      <c r="E51" s="311"/>
      <c r="F51" s="311"/>
      <c r="G51" s="594">
        <v>0</v>
      </c>
    </row>
    <row r="52" spans="1:7" ht="18" customHeight="1" thickBot="1" x14ac:dyDescent="0.3">
      <c r="A52" s="8"/>
      <c r="B52" s="15"/>
      <c r="C52" s="348" t="s">
        <v>211</v>
      </c>
      <c r="D52" s="311"/>
      <c r="E52" s="311"/>
      <c r="F52" s="311"/>
      <c r="G52" s="595">
        <v>0</v>
      </c>
    </row>
    <row r="53" spans="1:7" ht="15.75" customHeight="1" thickBot="1" x14ac:dyDescent="0.3">
      <c r="A53" s="8"/>
      <c r="B53" s="15"/>
      <c r="C53" s="312" t="s">
        <v>9</v>
      </c>
      <c r="D53" s="52"/>
      <c r="E53" s="52"/>
      <c r="F53" s="52"/>
      <c r="G53" s="593">
        <f>SUM(G49:G52)</f>
        <v>0</v>
      </c>
    </row>
    <row r="54" spans="1:7" ht="20.25" customHeight="1" thickBot="1" x14ac:dyDescent="0.3">
      <c r="A54" s="8"/>
      <c r="B54" s="15"/>
      <c r="C54" s="312" t="s">
        <v>54</v>
      </c>
      <c r="D54" s="52"/>
      <c r="E54" s="52"/>
      <c r="F54" s="52"/>
      <c r="G54" s="313">
        <f>G46+G53</f>
        <v>0</v>
      </c>
    </row>
    <row r="55" spans="1:7" ht="15.75" customHeight="1" x14ac:dyDescent="0.25">
      <c r="A55" s="8"/>
      <c r="B55" s="15"/>
      <c r="C55" s="28"/>
      <c r="D55" s="28"/>
      <c r="E55" s="28"/>
      <c r="F55" s="28"/>
      <c r="G55" s="26"/>
    </row>
    <row r="56" spans="1:7" ht="15.75" customHeight="1" thickBot="1" x14ac:dyDescent="0.35">
      <c r="A56" s="60" t="s">
        <v>28</v>
      </c>
      <c r="B56" s="29"/>
      <c r="C56" s="30"/>
      <c r="D56" s="30"/>
      <c r="E56" s="30"/>
      <c r="F56" s="30"/>
      <c r="G56" s="314"/>
    </row>
    <row r="57" spans="1:7" ht="28.8" customHeight="1" thickBot="1" x14ac:dyDescent="0.3">
      <c r="A57" s="31"/>
      <c r="B57" s="112"/>
      <c r="C57" s="453" t="s">
        <v>124</v>
      </c>
      <c r="D57" s="453"/>
      <c r="E57" s="453"/>
      <c r="F57" s="453"/>
      <c r="G57" s="315">
        <v>0</v>
      </c>
    </row>
    <row r="58" spans="1:7" ht="14.4" x14ac:dyDescent="0.25">
      <c r="A58" s="8"/>
      <c r="B58" s="15"/>
      <c r="C58" s="28"/>
      <c r="D58" s="28"/>
      <c r="E58" s="28"/>
      <c r="F58" s="28"/>
      <c r="G58" s="26"/>
    </row>
    <row r="59" spans="1:7" ht="20.25" customHeight="1" thickBot="1" x14ac:dyDescent="0.3">
      <c r="A59" s="454" t="s">
        <v>22</v>
      </c>
      <c r="B59" s="455"/>
      <c r="C59" s="455"/>
      <c r="D59" s="455"/>
      <c r="E59" s="455"/>
      <c r="F59" s="455"/>
      <c r="G59" s="456"/>
    </row>
    <row r="60" spans="1:7" ht="78" customHeight="1" thickBot="1" x14ac:dyDescent="0.3">
      <c r="A60" s="446" t="s">
        <v>125</v>
      </c>
      <c r="B60" s="447"/>
      <c r="C60" s="447"/>
      <c r="D60" s="447"/>
      <c r="E60" s="447"/>
      <c r="F60" s="447"/>
      <c r="G60" s="448"/>
    </row>
    <row r="63" spans="1:7" x14ac:dyDescent="0.25">
      <c r="E63" s="14"/>
      <c r="F63" s="14"/>
    </row>
    <row r="64" spans="1:7" ht="14.4" hidden="1" x14ac:dyDescent="0.3">
      <c r="E64" s="11" t="s">
        <v>15</v>
      </c>
      <c r="F64" s="43" t="s">
        <v>15</v>
      </c>
    </row>
    <row r="65" spans="3:7" ht="14.4" hidden="1" x14ac:dyDescent="0.3">
      <c r="C65" s="11" t="s">
        <v>15</v>
      </c>
      <c r="E65" s="13" t="s">
        <v>44</v>
      </c>
      <c r="F65" s="43" t="s">
        <v>24</v>
      </c>
      <c r="G65" s="11" t="s">
        <v>15</v>
      </c>
    </row>
    <row r="66" spans="3:7" ht="14.4" hidden="1" x14ac:dyDescent="0.3">
      <c r="C66" s="11" t="s">
        <v>23</v>
      </c>
      <c r="E66" s="13" t="s">
        <v>45</v>
      </c>
      <c r="F66" s="43" t="s">
        <v>139</v>
      </c>
      <c r="G66" s="13" t="s">
        <v>17</v>
      </c>
    </row>
    <row r="67" spans="3:7" ht="14.4" hidden="1" x14ac:dyDescent="0.3">
      <c r="C67" s="11" t="s">
        <v>24</v>
      </c>
      <c r="E67" s="13" t="s">
        <v>47</v>
      </c>
      <c r="F67" s="43" t="s">
        <v>140</v>
      </c>
      <c r="G67" s="13" t="s">
        <v>18</v>
      </c>
    </row>
    <row r="68" spans="3:7" ht="14.4" hidden="1" x14ac:dyDescent="0.3">
      <c r="C68" s="11"/>
      <c r="E68" s="11" t="s">
        <v>131</v>
      </c>
      <c r="F68" s="43"/>
      <c r="G68" s="13" t="s">
        <v>19</v>
      </c>
    </row>
    <row r="69" spans="3:7" ht="14.4" hidden="1" x14ac:dyDescent="0.3">
      <c r="E69" s="11" t="s">
        <v>130</v>
      </c>
      <c r="F69" s="14"/>
      <c r="G69" s="13" t="s">
        <v>20</v>
      </c>
    </row>
    <row r="70" spans="3:7" ht="14.4" hidden="1" x14ac:dyDescent="0.3">
      <c r="C70" s="11" t="s">
        <v>15</v>
      </c>
      <c r="E70" s="13" t="s">
        <v>16</v>
      </c>
      <c r="F70" s="43" t="s">
        <v>15</v>
      </c>
      <c r="G70" s="17" t="s">
        <v>49</v>
      </c>
    </row>
    <row r="71" spans="3:7" ht="14.4" hidden="1" x14ac:dyDescent="0.3">
      <c r="C71" s="11" t="s">
        <v>46</v>
      </c>
      <c r="E71" s="11" t="s">
        <v>138</v>
      </c>
      <c r="F71" s="43" t="s">
        <v>40</v>
      </c>
    </row>
    <row r="72" spans="3:7" ht="14.4" hidden="1" x14ac:dyDescent="0.3">
      <c r="C72" s="11" t="s">
        <v>63</v>
      </c>
      <c r="E72" s="14"/>
      <c r="F72" s="43" t="s">
        <v>41</v>
      </c>
    </row>
    <row r="73" spans="3:7" ht="14.4" hidden="1" x14ac:dyDescent="0.3">
      <c r="C73" s="11" t="s">
        <v>48</v>
      </c>
      <c r="E73" s="14"/>
      <c r="F73" s="43" t="s">
        <v>42</v>
      </c>
    </row>
    <row r="74" spans="3:7" hidden="1" x14ac:dyDescent="0.25">
      <c r="E74" s="14"/>
      <c r="F74" s="43" t="s">
        <v>43</v>
      </c>
    </row>
    <row r="75" spans="3:7" hidden="1" x14ac:dyDescent="0.25">
      <c r="E75" s="14"/>
      <c r="F75" s="14"/>
    </row>
  </sheetData>
  <sheetProtection algorithmName="SHA-512" hashValue="YfiEi8hzLJOy7eF3sTyFY9nAKpctMZXv5xIdOHj5PXXuBEX4M6/ihaZfojAYdVdqfjgynOpHvUG382P4X+7dyg==" saltValue="QB8bAWPtUSGzfYZukOZcoA==" spinCount="100000" sheet="1" objects="1" scenarios="1" selectLockedCells="1"/>
  <mergeCells count="15">
    <mergeCell ref="C39:F39"/>
    <mergeCell ref="C41:F41"/>
    <mergeCell ref="C43:F43"/>
    <mergeCell ref="C44:F44"/>
    <mergeCell ref="A1:G1"/>
    <mergeCell ref="A2:G2"/>
    <mergeCell ref="B6:G6"/>
    <mergeCell ref="B7:G7"/>
    <mergeCell ref="A3:G5"/>
    <mergeCell ref="A60:G60"/>
    <mergeCell ref="C45:F45"/>
    <mergeCell ref="C40:F40"/>
    <mergeCell ref="C57:F57"/>
    <mergeCell ref="A59:G59"/>
    <mergeCell ref="C42:F42"/>
  </mergeCells>
  <dataValidations count="12">
    <dataValidation type="list" allowBlank="1" showInputMessage="1" showErrorMessage="1" sqref="F10" xr:uid="{00000000-0002-0000-0200-000001000000}">
      <formula1>$C$70:$C$73</formula1>
    </dataValidation>
    <dataValidation type="list" allowBlank="1" showInputMessage="1" showErrorMessage="1" sqref="F16" xr:uid="{00000000-0002-0000-0200-000002000000}">
      <formula1>$F$70:$F$74</formula1>
    </dataValidation>
    <dataValidation type="list" allowBlank="1" showInputMessage="1" showErrorMessage="1" sqref="D15" xr:uid="{00000000-0002-0000-0200-000003000000}">
      <formula1>$F$64:$F$67</formula1>
    </dataValidation>
    <dataValidation allowBlank="1" showErrorMessage="1" sqref="D16" xr:uid="{00000000-0002-0000-0200-000006000000}"/>
    <dataValidation type="whole" errorStyle="warning" operator="lessThan" allowBlank="1" showInputMessage="1" showErrorMessage="1" errorTitle="No Value Gap" error="Value Gap is the gap between TDC and FMV. If you do not project a Value Gap, funds may not be awarded for Value Gap." sqref="G57" xr:uid="{F936B87A-FB06-4EFD-AF7C-C36EDAF30B88}">
      <formula1>G54</formula1>
    </dataValidation>
    <dataValidation type="list" allowBlank="1" showInputMessage="1" showErrorMessage="1" sqref="F17" xr:uid="{00000000-0002-0000-0200-000000000000}">
      <formula1>$G$65:$G$70</formula1>
    </dataValidation>
    <dataValidation type="list" allowBlank="1" showInputMessage="1" showErrorMessage="1" promptTitle="Choose One" sqref="D9:E10" xr:uid="{00000000-0002-0000-0200-000004000000}">
      <formula1>$E$67:$E$67</formula1>
    </dataValidation>
    <dataValidation type="list" allowBlank="1" showInputMessage="1" showErrorMessage="1" sqref="F9" xr:uid="{00000000-0002-0000-0200-000005000000}">
      <formula1>$E$64:$E$71</formula1>
    </dataValidation>
    <dataValidation type="textLength" operator="lessThanOrEqual" allowBlank="1" showInputMessage="1" showErrorMessage="1" sqref="B7:G7" xr:uid="{CE28829D-B96B-44B1-ABEA-ADA5636B1B20}">
      <formula1>70</formula1>
    </dataValidation>
    <dataValidation type="whole" operator="greaterThanOrEqual" allowBlank="1" showInputMessage="1" showErrorMessage="1" error="Enter whole numbers only." sqref="F12 G31:G35 G39:G44 G49:G52 F26:F27" xr:uid="{64303275-725A-45E4-9140-BDFC31E05E82}">
      <formula1>-1</formula1>
    </dataValidation>
    <dataValidation type="whole" operator="greaterThanOrEqual" allowBlank="1" showInputMessage="1" showErrorMessage="1" error="Enter whole numbers only" prompt="Include finished, above-ground square feet." sqref="F11" xr:uid="{A40F8159-E160-4355-8F2E-4FD3DF36FCA1}">
      <formula1>1</formula1>
    </dataValidation>
    <dataValidation allowBlank="1" sqref="F25" xr:uid="{51FB060A-AD62-4930-8697-EFC78F953D2C}"/>
  </dataValidations>
  <printOptions horizontalCentered="1" verticalCentered="1"/>
  <pageMargins left="0.5" right="0.5" top="0.25" bottom="0.25" header="0.25" footer="0.25"/>
  <pageSetup scale="5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6"/>
  <sheetViews>
    <sheetView showGridLines="0" zoomScaleNormal="100" zoomScaleSheetLayoutView="80" workbookViewId="0">
      <selection activeCell="A18" sqref="A18:F18"/>
    </sheetView>
  </sheetViews>
  <sheetFormatPr defaultColWidth="9.109375" defaultRowHeight="13.8" x14ac:dyDescent="0.25"/>
  <cols>
    <col min="1" max="1" width="28.6640625" style="2" customWidth="1"/>
    <col min="2" max="2" width="33.6640625" style="2" customWidth="1"/>
    <col min="3" max="3" width="37" style="2" customWidth="1"/>
    <col min="4" max="4" width="22.44140625" style="2" customWidth="1"/>
    <col min="5" max="5" width="18.6640625" style="2" customWidth="1"/>
    <col min="6" max="6" width="46" style="2" customWidth="1"/>
    <col min="7" max="7" width="39.88671875" style="124" bestFit="1" customWidth="1"/>
    <col min="8" max="8" width="28.6640625" style="2" bestFit="1" customWidth="1"/>
    <col min="9" max="9" width="28.88671875" style="2" customWidth="1"/>
    <col min="10" max="14" width="9.109375" style="2" customWidth="1"/>
    <col min="15" max="16384" width="9.109375" style="2"/>
  </cols>
  <sheetData>
    <row r="1" spans="1:8" ht="18" x14ac:dyDescent="0.25">
      <c r="A1" s="483" t="s">
        <v>180</v>
      </c>
      <c r="B1" s="484"/>
      <c r="C1" s="484"/>
      <c r="D1" s="484"/>
      <c r="E1" s="484"/>
      <c r="F1" s="485"/>
    </row>
    <row r="2" spans="1:8" ht="22.5" customHeight="1" thickBot="1" x14ac:dyDescent="0.3">
      <c r="A2" s="486" t="s">
        <v>102</v>
      </c>
      <c r="B2" s="487"/>
      <c r="C2" s="487"/>
      <c r="D2" s="487"/>
      <c r="E2" s="487"/>
      <c r="F2" s="488"/>
    </row>
    <row r="3" spans="1:8" ht="125.25" customHeight="1" x14ac:dyDescent="0.25">
      <c r="A3" s="489" t="s">
        <v>196</v>
      </c>
      <c r="B3" s="490"/>
      <c r="C3" s="490"/>
      <c r="D3" s="490"/>
      <c r="E3" s="490"/>
      <c r="F3" s="491"/>
      <c r="G3" s="125"/>
    </row>
    <row r="4" spans="1:8" ht="2.25" customHeight="1" thickBot="1" x14ac:dyDescent="0.3">
      <c r="A4" s="492"/>
      <c r="B4" s="493"/>
      <c r="C4" s="493"/>
      <c r="D4" s="493"/>
      <c r="E4" s="493"/>
      <c r="F4" s="494"/>
      <c r="H4" s="80"/>
    </row>
    <row r="5" spans="1:8" ht="15" thickBot="1" x14ac:dyDescent="0.3">
      <c r="A5" s="86"/>
      <c r="B5" s="93"/>
      <c r="C5" s="93"/>
      <c r="D5" s="93"/>
      <c r="E5" s="93"/>
      <c r="F5" s="93"/>
    </row>
    <row r="6" spans="1:8" ht="61.95" customHeight="1" thickBot="1" x14ac:dyDescent="0.3">
      <c r="A6" s="97" t="s">
        <v>0</v>
      </c>
      <c r="B6" s="97" t="s">
        <v>83</v>
      </c>
      <c r="C6" s="98" t="s">
        <v>135</v>
      </c>
      <c r="D6" s="98" t="s">
        <v>133</v>
      </c>
      <c r="E6" s="98" t="s">
        <v>103</v>
      </c>
      <c r="F6" s="98" t="s">
        <v>134</v>
      </c>
      <c r="H6" s="99"/>
    </row>
    <row r="7" spans="1:8" ht="20.100000000000001" customHeight="1" x14ac:dyDescent="0.25">
      <c r="A7" s="110" t="s">
        <v>15</v>
      </c>
      <c r="B7" s="111" t="s">
        <v>15</v>
      </c>
      <c r="C7" s="109"/>
      <c r="D7" s="88">
        <v>0</v>
      </c>
      <c r="E7" s="89" t="s">
        <v>15</v>
      </c>
      <c r="F7" s="94"/>
    </row>
    <row r="8" spans="1:8" ht="20.100000000000001" customHeight="1" x14ac:dyDescent="0.25">
      <c r="A8" s="110" t="s">
        <v>15</v>
      </c>
      <c r="B8" s="111" t="s">
        <v>15</v>
      </c>
      <c r="C8" s="109"/>
      <c r="D8" s="90">
        <v>0</v>
      </c>
      <c r="E8" s="89" t="s">
        <v>15</v>
      </c>
      <c r="F8" s="94"/>
    </row>
    <row r="9" spans="1:8" ht="20.100000000000001" customHeight="1" x14ac:dyDescent="0.25">
      <c r="A9" s="110" t="s">
        <v>15</v>
      </c>
      <c r="B9" s="111" t="s">
        <v>15</v>
      </c>
      <c r="C9" s="109"/>
      <c r="D9" s="90">
        <v>0</v>
      </c>
      <c r="E9" s="89" t="s">
        <v>15</v>
      </c>
      <c r="F9" s="94"/>
    </row>
    <row r="10" spans="1:8" ht="20.100000000000001" customHeight="1" x14ac:dyDescent="0.25">
      <c r="A10" s="110" t="s">
        <v>15</v>
      </c>
      <c r="B10" s="111" t="s">
        <v>15</v>
      </c>
      <c r="C10" s="109"/>
      <c r="D10" s="90">
        <v>0</v>
      </c>
      <c r="E10" s="89" t="s">
        <v>15</v>
      </c>
      <c r="F10" s="94"/>
    </row>
    <row r="11" spans="1:8" ht="20.100000000000001" customHeight="1" x14ac:dyDescent="0.25">
      <c r="A11" s="110" t="s">
        <v>15</v>
      </c>
      <c r="B11" s="111" t="s">
        <v>15</v>
      </c>
      <c r="C11" s="109"/>
      <c r="D11" s="90">
        <v>0</v>
      </c>
      <c r="E11" s="89" t="s">
        <v>15</v>
      </c>
      <c r="F11" s="94"/>
    </row>
    <row r="12" spans="1:8" ht="20.100000000000001" customHeight="1" x14ac:dyDescent="0.25">
      <c r="A12" s="110" t="s">
        <v>15</v>
      </c>
      <c r="B12" s="111" t="s">
        <v>15</v>
      </c>
      <c r="C12" s="109"/>
      <c r="D12" s="90">
        <v>0</v>
      </c>
      <c r="E12" s="89" t="s">
        <v>15</v>
      </c>
      <c r="F12" s="94"/>
      <c r="H12" s="5"/>
    </row>
    <row r="13" spans="1:8" ht="20.100000000000001" customHeight="1" thickBot="1" x14ac:dyDescent="0.3">
      <c r="A13" s="110" t="s">
        <v>15</v>
      </c>
      <c r="B13" s="111" t="s">
        <v>15</v>
      </c>
      <c r="C13" s="109"/>
      <c r="D13" s="91">
        <v>0</v>
      </c>
      <c r="E13" s="89" t="s">
        <v>15</v>
      </c>
      <c r="F13" s="94"/>
      <c r="H13" s="5"/>
    </row>
    <row r="14" spans="1:8" ht="20.100000000000001" customHeight="1" thickBot="1" x14ac:dyDescent="0.3">
      <c r="A14" s="87"/>
      <c r="B14" s="101"/>
      <c r="C14" s="126" t="s">
        <v>27</v>
      </c>
      <c r="D14" s="115">
        <f>SUM(D7:D13)</f>
        <v>0</v>
      </c>
      <c r="E14" s="101"/>
      <c r="F14" s="101"/>
      <c r="H14" s="5"/>
    </row>
    <row r="15" spans="1:8" ht="20.100000000000001" customHeight="1" x14ac:dyDescent="0.25">
      <c r="A15" s="5"/>
      <c r="B15" s="102"/>
      <c r="C15" s="103"/>
      <c r="D15" s="104"/>
      <c r="E15" s="102"/>
      <c r="F15" s="102"/>
      <c r="H15" s="5"/>
    </row>
    <row r="16" spans="1:8" ht="20.100000000000001" customHeight="1" x14ac:dyDescent="0.25">
      <c r="A16" s="5"/>
      <c r="B16" s="5"/>
      <c r="C16" s="5"/>
      <c r="D16" s="5"/>
      <c r="E16" s="5"/>
      <c r="F16" s="5"/>
      <c r="H16" s="5"/>
    </row>
    <row r="17" spans="1:8" ht="20.100000000000001" customHeight="1" thickBot="1" x14ac:dyDescent="0.3">
      <c r="A17" s="455" t="s">
        <v>22</v>
      </c>
      <c r="B17" s="455"/>
      <c r="C17" s="455"/>
      <c r="D17" s="455"/>
      <c r="E17" s="455"/>
      <c r="F17" s="455"/>
      <c r="H17" s="5"/>
    </row>
    <row r="18" spans="1:8" ht="24" customHeight="1" thickBot="1" x14ac:dyDescent="0.3">
      <c r="A18" s="480"/>
      <c r="B18" s="481"/>
      <c r="C18" s="481"/>
      <c r="D18" s="481"/>
      <c r="E18" s="481"/>
      <c r="F18" s="482"/>
      <c r="H18" s="5"/>
    </row>
    <row r="19" spans="1:8" ht="15" customHeight="1" x14ac:dyDescent="0.25">
      <c r="A19" s="6"/>
      <c r="B19" s="6"/>
      <c r="C19" s="6"/>
      <c r="D19" s="6"/>
      <c r="E19" s="6"/>
      <c r="H19" s="5"/>
    </row>
    <row r="20" spans="1:8" ht="8.25" customHeight="1" x14ac:dyDescent="0.25">
      <c r="A20" s="6"/>
      <c r="B20" s="6"/>
      <c r="C20" s="6"/>
      <c r="D20" s="6"/>
      <c r="E20" s="6"/>
    </row>
    <row r="21" spans="1:8" ht="15" customHeight="1" x14ac:dyDescent="0.25">
      <c r="A21" s="6"/>
      <c r="B21" s="6"/>
      <c r="C21" s="6"/>
      <c r="D21" s="6"/>
      <c r="E21" s="6"/>
    </row>
    <row r="22" spans="1:8" ht="94.95" customHeight="1" x14ac:dyDescent="0.25">
      <c r="A22" s="2" t="s">
        <v>89</v>
      </c>
      <c r="B22" s="2" t="s">
        <v>83</v>
      </c>
      <c r="C22" s="2" t="s">
        <v>105</v>
      </c>
    </row>
    <row r="23" spans="1:8" x14ac:dyDescent="0.25">
      <c r="A23" s="3" t="s">
        <v>15</v>
      </c>
      <c r="B23" s="3" t="s">
        <v>15</v>
      </c>
      <c r="C23" s="3" t="s">
        <v>15</v>
      </c>
    </row>
    <row r="24" spans="1:8" x14ac:dyDescent="0.25">
      <c r="A24" s="3" t="s">
        <v>10</v>
      </c>
      <c r="B24" s="3" t="s">
        <v>11</v>
      </c>
      <c r="C24" s="3" t="s">
        <v>23</v>
      </c>
    </row>
    <row r="25" spans="1:8" x14ac:dyDescent="0.25">
      <c r="A25" s="3" t="s">
        <v>90</v>
      </c>
      <c r="B25" s="3" t="s">
        <v>12</v>
      </c>
      <c r="C25" s="3" t="s">
        <v>24</v>
      </c>
    </row>
    <row r="26" spans="1:8" ht="13.95" hidden="1" customHeight="1" x14ac:dyDescent="0.25">
      <c r="A26" s="3"/>
      <c r="B26" s="3" t="s">
        <v>13</v>
      </c>
    </row>
    <row r="27" spans="1:8" ht="13.95" hidden="1" customHeight="1" x14ac:dyDescent="0.25">
      <c r="A27" s="127"/>
      <c r="B27" s="3" t="s">
        <v>14</v>
      </c>
    </row>
    <row r="28" spans="1:8" ht="13.95" hidden="1" customHeight="1" x14ac:dyDescent="0.25">
      <c r="A28" s="3"/>
      <c r="B28" s="3" t="s">
        <v>4</v>
      </c>
    </row>
    <row r="29" spans="1:8" ht="13.95" hidden="1" customHeight="1" x14ac:dyDescent="0.25">
      <c r="A29" s="3"/>
      <c r="B29" s="3" t="s">
        <v>1</v>
      </c>
    </row>
    <row r="30" spans="1:8" ht="13.95" hidden="1" customHeight="1" x14ac:dyDescent="0.25">
      <c r="A30" s="3"/>
      <c r="B30" s="3" t="s">
        <v>52</v>
      </c>
    </row>
    <row r="31" spans="1:8" ht="13.95" hidden="1" customHeight="1" x14ac:dyDescent="0.25">
      <c r="A31" s="3"/>
      <c r="B31" s="3" t="s">
        <v>25</v>
      </c>
    </row>
    <row r="32" spans="1:8" ht="13.95" hidden="1" customHeight="1" x14ac:dyDescent="0.25">
      <c r="B32" s="3" t="s">
        <v>96</v>
      </c>
    </row>
    <row r="33" ht="13.95" hidden="1" customHeight="1" x14ac:dyDescent="0.25"/>
    <row r="34" ht="13.95" hidden="1" customHeight="1" x14ac:dyDescent="0.25"/>
    <row r="35" ht="13.95" hidden="1" customHeight="1" x14ac:dyDescent="0.25"/>
    <row r="36" ht="13.95" hidden="1" customHeight="1" x14ac:dyDescent="0.25"/>
  </sheetData>
  <sheetProtection algorithmName="SHA-512" hashValue="hwIRUDleg6i6mAYDL2802dy3gFcrDzty2iGO0LUzu+rpRHTXYtWw9QieTzAavt7agzdIJLwswx/HbssbjeMSHQ==" saltValue="wYNyeuzihVa08EC+l7Hifg==" spinCount="100000" sheet="1" objects="1" scenarios="1" selectLockedCells="1"/>
  <mergeCells count="6">
    <mergeCell ref="A17:F17"/>
    <mergeCell ref="A18:F18"/>
    <mergeCell ref="A1:F1"/>
    <mergeCell ref="A2:F2"/>
    <mergeCell ref="A3:F3"/>
    <mergeCell ref="A4:F4"/>
  </mergeCells>
  <dataValidations count="4">
    <dataValidation type="list" allowBlank="1" showInputMessage="1" showErrorMessage="1" sqref="A7:A13" xr:uid="{EBE9F83C-3DE8-4717-85EB-1B01F5040C60}">
      <formula1>$A$23:$A$25</formula1>
    </dataValidation>
    <dataValidation type="list" allowBlank="1" showInputMessage="1" showErrorMessage="1" sqref="E7:E13" xr:uid="{00000000-0002-0000-0100-000002000000}">
      <formula1>$C$23:$C$25</formula1>
    </dataValidation>
    <dataValidation type="list" allowBlank="1" showInputMessage="1" showErrorMessage="1" sqref="B7:B13" xr:uid="{00000000-0002-0000-0100-000000000000}">
      <formula1>$B$23:$B$32</formula1>
    </dataValidation>
    <dataValidation type="whole" operator="greaterThanOrEqual" allowBlank="1" showInputMessage="1" showErrorMessage="1" error="Enter whole numbers only._x000a_" sqref="D7:D13" xr:uid="{E82B11F9-2DE7-41AC-9DA9-C48D94456E38}">
      <formula1>-1</formula1>
    </dataValidation>
  </dataValidations>
  <printOptions horizontalCentered="1" verticalCentered="1"/>
  <pageMargins left="0.25" right="0.25" top="0.25" bottom="0.25" header="0.25" footer="0.25"/>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39997558519241921"/>
    <pageSetUpPr fitToPage="1"/>
  </sheetPr>
  <dimension ref="A1:J36"/>
  <sheetViews>
    <sheetView showGridLines="0" zoomScaleNormal="100" workbookViewId="0">
      <selection activeCell="H14" sqref="H14"/>
    </sheetView>
  </sheetViews>
  <sheetFormatPr defaultColWidth="9.109375" defaultRowHeight="13.8" x14ac:dyDescent="0.3"/>
  <cols>
    <col min="1" max="1" width="19.88671875" style="35" customWidth="1"/>
    <col min="2" max="2" width="9.109375" style="35" customWidth="1"/>
    <col min="3" max="6" width="9.109375" style="35"/>
    <col min="7" max="8" width="24" style="35" customWidth="1"/>
    <col min="9" max="9" width="9.109375" style="35" customWidth="1"/>
    <col min="10" max="10" width="9.44140625" style="35" customWidth="1"/>
    <col min="11" max="16384" width="9.109375" style="35"/>
  </cols>
  <sheetData>
    <row r="1" spans="1:10" ht="18" x14ac:dyDescent="0.35">
      <c r="A1" s="513" t="s">
        <v>180</v>
      </c>
      <c r="B1" s="514"/>
      <c r="C1" s="514"/>
      <c r="D1" s="514"/>
      <c r="E1" s="514"/>
      <c r="F1" s="514"/>
      <c r="G1" s="514"/>
      <c r="H1" s="515"/>
    </row>
    <row r="2" spans="1:10" ht="23.4" customHeight="1" thickBot="1" x14ac:dyDescent="0.35">
      <c r="A2" s="516" t="s">
        <v>21</v>
      </c>
      <c r="B2" s="517"/>
      <c r="C2" s="517"/>
      <c r="D2" s="517"/>
      <c r="E2" s="517"/>
      <c r="F2" s="517"/>
      <c r="G2" s="517"/>
      <c r="H2" s="518"/>
    </row>
    <row r="3" spans="1:10" ht="52.95" customHeight="1" thickBot="1" x14ac:dyDescent="0.35">
      <c r="A3" s="523" t="s">
        <v>197</v>
      </c>
      <c r="B3" s="524"/>
      <c r="C3" s="524"/>
      <c r="D3" s="524"/>
      <c r="E3" s="524"/>
      <c r="F3" s="524"/>
      <c r="G3" s="524"/>
      <c r="H3" s="525"/>
    </row>
    <row r="4" spans="1:10" ht="15" thickBot="1" x14ac:dyDescent="0.35">
      <c r="A4" s="519" t="s">
        <v>5</v>
      </c>
      <c r="B4" s="520"/>
      <c r="C4" s="520"/>
      <c r="D4" s="520"/>
      <c r="E4" s="520"/>
      <c r="F4" s="520"/>
      <c r="G4" s="520"/>
      <c r="H4" s="45"/>
      <c r="I4" s="4"/>
    </row>
    <row r="5" spans="1:10" ht="15" thickBot="1" x14ac:dyDescent="0.35">
      <c r="A5" s="521" t="s">
        <v>51</v>
      </c>
      <c r="B5" s="522"/>
      <c r="C5" s="522"/>
      <c r="D5" s="522"/>
      <c r="E5" s="522"/>
      <c r="F5" s="522"/>
      <c r="G5" s="522"/>
      <c r="H5" s="48">
        <f>'1 - Project Info'!G54</f>
        <v>0</v>
      </c>
      <c r="I5" s="4"/>
    </row>
    <row r="6" spans="1:10" ht="15" thickBot="1" x14ac:dyDescent="0.35">
      <c r="A6" s="511" t="s">
        <v>124</v>
      </c>
      <c r="B6" s="512"/>
      <c r="C6" s="512"/>
      <c r="D6" s="512"/>
      <c r="E6" s="512"/>
      <c r="F6" s="512"/>
      <c r="G6" s="512"/>
      <c r="H6" s="48">
        <f>'1 - Project Info'!G57</f>
        <v>0</v>
      </c>
      <c r="I6" s="4"/>
    </row>
    <row r="7" spans="1:10" ht="15" thickBot="1" x14ac:dyDescent="0.35">
      <c r="A7" s="503" t="s">
        <v>50</v>
      </c>
      <c r="B7" s="504"/>
      <c r="C7" s="504"/>
      <c r="D7" s="504"/>
      <c r="E7" s="504"/>
      <c r="F7" s="504"/>
      <c r="G7" s="504"/>
      <c r="H7" s="48">
        <f>H5-H6</f>
        <v>0</v>
      </c>
      <c r="I7" s="36"/>
      <c r="J7" s="37"/>
    </row>
    <row r="8" spans="1:10" ht="15" thickBot="1" x14ac:dyDescent="0.35">
      <c r="A8" s="179"/>
      <c r="B8" s="69"/>
      <c r="C8" s="69"/>
      <c r="D8" s="69"/>
      <c r="E8" s="69"/>
      <c r="F8" s="69"/>
      <c r="G8" s="69"/>
      <c r="H8" s="180"/>
      <c r="I8" s="36"/>
      <c r="J8" s="37"/>
    </row>
    <row r="9" spans="1:10" ht="15" thickBot="1" x14ac:dyDescent="0.35">
      <c r="A9" s="232" t="s">
        <v>171</v>
      </c>
      <c r="B9" s="233"/>
      <c r="C9" s="233"/>
      <c r="D9" s="233"/>
      <c r="E9" s="233"/>
      <c r="F9" s="233"/>
      <c r="G9" s="234"/>
      <c r="H9" s="48">
        <f>'1 - Project Info'!G31+'1 - Project Info'!G33</f>
        <v>0</v>
      </c>
      <c r="I9" s="149"/>
      <c r="J9" s="37"/>
    </row>
    <row r="10" spans="1:10" ht="14.4" x14ac:dyDescent="0.3">
      <c r="A10" s="33"/>
      <c r="B10" s="32"/>
      <c r="C10" s="32"/>
      <c r="D10" s="32"/>
      <c r="E10" s="32"/>
      <c r="F10" s="32"/>
      <c r="G10" s="32"/>
      <c r="H10" s="34"/>
      <c r="I10" s="4"/>
    </row>
    <row r="11" spans="1:10" ht="14.4" x14ac:dyDescent="0.3">
      <c r="A11" s="67" t="s">
        <v>141</v>
      </c>
      <c r="B11" s="32"/>
      <c r="C11" s="32"/>
      <c r="D11" s="32"/>
      <c r="E11" s="32"/>
      <c r="F11" s="32"/>
      <c r="G11" s="32"/>
      <c r="H11" s="61"/>
      <c r="I11" s="4"/>
    </row>
    <row r="12" spans="1:10" ht="15" thickBot="1" x14ac:dyDescent="0.35">
      <c r="A12" s="62" t="s">
        <v>104</v>
      </c>
      <c r="B12" s="63"/>
      <c r="C12" s="63"/>
      <c r="D12" s="63"/>
      <c r="E12" s="63"/>
      <c r="F12" s="63"/>
      <c r="G12" s="63"/>
      <c r="H12" s="39"/>
      <c r="I12" s="4"/>
    </row>
    <row r="13" spans="1:10" ht="15.75" customHeight="1" x14ac:dyDescent="0.3">
      <c r="A13" s="68" t="s">
        <v>170</v>
      </c>
      <c r="B13" s="40"/>
      <c r="C13" s="40"/>
      <c r="D13" s="40"/>
      <c r="E13" s="40"/>
      <c r="F13" s="40"/>
      <c r="G13" s="40"/>
      <c r="H13" s="181">
        <v>0</v>
      </c>
      <c r="I13" s="4"/>
    </row>
    <row r="14" spans="1:10" ht="15.75" customHeight="1" x14ac:dyDescent="0.3">
      <c r="A14" s="235" t="s">
        <v>168</v>
      </c>
      <c r="B14" s="233"/>
      <c r="C14" s="233"/>
      <c r="D14" s="233"/>
      <c r="E14" s="233"/>
      <c r="F14" s="233"/>
      <c r="G14" s="233"/>
      <c r="H14" s="114">
        <v>0</v>
      </c>
      <c r="I14" s="59"/>
    </row>
    <row r="15" spans="1:10" ht="15.75" customHeight="1" x14ac:dyDescent="0.3">
      <c r="A15" s="92" t="s">
        <v>93</v>
      </c>
      <c r="B15" s="509" t="s">
        <v>94</v>
      </c>
      <c r="C15" s="510"/>
      <c r="D15" s="510"/>
      <c r="E15" s="510"/>
      <c r="F15" s="510"/>
      <c r="G15" s="510"/>
      <c r="H15" s="114">
        <v>0</v>
      </c>
      <c r="I15" s="57"/>
    </row>
    <row r="16" spans="1:10" ht="15.75" customHeight="1" x14ac:dyDescent="0.3">
      <c r="A16" s="92" t="s">
        <v>93</v>
      </c>
      <c r="B16" s="509" t="s">
        <v>94</v>
      </c>
      <c r="C16" s="510"/>
      <c r="D16" s="510"/>
      <c r="E16" s="510"/>
      <c r="F16" s="510"/>
      <c r="G16" s="510"/>
      <c r="H16" s="114">
        <v>0</v>
      </c>
      <c r="I16" s="57"/>
    </row>
    <row r="17" spans="1:10" ht="15.75" customHeight="1" x14ac:dyDescent="0.3">
      <c r="A17" s="92" t="s">
        <v>93</v>
      </c>
      <c r="B17" s="509" t="s">
        <v>94</v>
      </c>
      <c r="C17" s="510"/>
      <c r="D17" s="510"/>
      <c r="E17" s="510"/>
      <c r="F17" s="510"/>
      <c r="G17" s="510"/>
      <c r="H17" s="114">
        <v>0</v>
      </c>
      <c r="I17" s="57"/>
    </row>
    <row r="18" spans="1:10" ht="15.75" customHeight="1" x14ac:dyDescent="0.3">
      <c r="A18" s="92" t="s">
        <v>93</v>
      </c>
      <c r="B18" s="509" t="s">
        <v>94</v>
      </c>
      <c r="C18" s="510"/>
      <c r="D18" s="510"/>
      <c r="E18" s="510"/>
      <c r="F18" s="510"/>
      <c r="G18" s="510"/>
      <c r="H18" s="114">
        <v>0</v>
      </c>
      <c r="I18" s="57"/>
    </row>
    <row r="19" spans="1:10" ht="15.75" customHeight="1" x14ac:dyDescent="0.3">
      <c r="A19" s="92" t="s">
        <v>93</v>
      </c>
      <c r="B19" s="509" t="s">
        <v>94</v>
      </c>
      <c r="C19" s="510"/>
      <c r="D19" s="510"/>
      <c r="E19" s="510"/>
      <c r="F19" s="510"/>
      <c r="G19" s="510"/>
      <c r="H19" s="114">
        <v>0</v>
      </c>
      <c r="I19" s="57"/>
    </row>
    <row r="20" spans="1:10" ht="15.75" customHeight="1" x14ac:dyDescent="0.3">
      <c r="A20" s="92" t="s">
        <v>93</v>
      </c>
      <c r="B20" s="509" t="s">
        <v>94</v>
      </c>
      <c r="C20" s="510"/>
      <c r="D20" s="510"/>
      <c r="E20" s="510"/>
      <c r="F20" s="510"/>
      <c r="G20" s="510"/>
      <c r="H20" s="114">
        <v>0</v>
      </c>
      <c r="I20" s="57"/>
    </row>
    <row r="21" spans="1:10" ht="15.75" customHeight="1" x14ac:dyDescent="0.3">
      <c r="A21" s="92" t="s">
        <v>93</v>
      </c>
      <c r="B21" s="509" t="s">
        <v>94</v>
      </c>
      <c r="C21" s="510"/>
      <c r="D21" s="510"/>
      <c r="E21" s="510"/>
      <c r="F21" s="510"/>
      <c r="G21" s="510"/>
      <c r="H21" s="114">
        <v>0</v>
      </c>
      <c r="I21" s="57"/>
    </row>
    <row r="22" spans="1:10" ht="15.75" customHeight="1" thickBot="1" x14ac:dyDescent="0.35">
      <c r="A22" s="92" t="s">
        <v>93</v>
      </c>
      <c r="B22" s="509" t="s">
        <v>94</v>
      </c>
      <c r="C22" s="510"/>
      <c r="D22" s="510"/>
      <c r="E22" s="510"/>
      <c r="F22" s="510"/>
      <c r="G22" s="510"/>
      <c r="H22" s="114">
        <v>0</v>
      </c>
      <c r="I22" s="57"/>
    </row>
    <row r="23" spans="1:10" ht="17.399999999999999" customHeight="1" thickBot="1" x14ac:dyDescent="0.35">
      <c r="A23" s="505" t="s">
        <v>58</v>
      </c>
      <c r="B23" s="506"/>
      <c r="C23" s="506"/>
      <c r="D23" s="506"/>
      <c r="E23" s="506"/>
      <c r="F23" s="506"/>
      <c r="G23" s="506"/>
      <c r="H23" s="64">
        <f>SUM(H13:H22)</f>
        <v>0</v>
      </c>
      <c r="I23" s="59" t="str">
        <f>IF(H23&gt;H7,"Please check figures; Contributions exceed Anticipated Value Gap",IF(H23&lt;H7,"Contributions do not equal need. Please ensure all Value Gap Contributions are entered in lines above",""))</f>
        <v/>
      </c>
    </row>
    <row r="24" spans="1:10" ht="15" customHeight="1" thickBot="1" x14ac:dyDescent="0.35">
      <c r="A24" s="65"/>
      <c r="B24" s="66"/>
      <c r="C24" s="66"/>
      <c r="D24" s="66"/>
      <c r="E24" s="66"/>
      <c r="F24" s="66"/>
      <c r="G24" s="66"/>
      <c r="H24" s="1"/>
    </row>
    <row r="25" spans="1:10" ht="15" thickBot="1" x14ac:dyDescent="0.35">
      <c r="A25" s="507" t="s">
        <v>178</v>
      </c>
      <c r="B25" s="508"/>
      <c r="C25" s="508"/>
      <c r="D25" s="508"/>
      <c r="E25" s="508"/>
      <c r="F25" s="508"/>
      <c r="G25" s="508"/>
      <c r="H25" s="79"/>
      <c r="I25" s="71" t="str">
        <f>IF(H25=0,"Be sure to enter a number here","")</f>
        <v>Be sure to enter a number here</v>
      </c>
    </row>
    <row r="26" spans="1:10" ht="36" customHeight="1" thickBot="1" x14ac:dyDescent="0.35">
      <c r="A26" s="495" t="s">
        <v>154</v>
      </c>
      <c r="B26" s="496"/>
      <c r="C26" s="496"/>
      <c r="D26" s="496"/>
      <c r="E26" s="496"/>
      <c r="F26" s="496"/>
      <c r="G26" s="496"/>
      <c r="H26" s="72">
        <f>(H13)*H25</f>
        <v>0</v>
      </c>
      <c r="I26" s="38"/>
      <c r="J26" s="37"/>
    </row>
    <row r="27" spans="1:10" ht="14.4" thickBot="1" x14ac:dyDescent="0.35">
      <c r="A27" s="41"/>
      <c r="B27" s="42"/>
      <c r="C27" s="42"/>
      <c r="D27" s="42"/>
      <c r="E27" s="42"/>
      <c r="F27" s="42"/>
      <c r="G27" s="42"/>
      <c r="H27" s="37"/>
    </row>
    <row r="28" spans="1:10" s="100" customFormat="1" ht="34.950000000000003" customHeight="1" thickBot="1" x14ac:dyDescent="0.35">
      <c r="A28" s="497" t="str">
        <f>IF(H23&gt;H7,"Explanation, clarification, and additional explanation. Please include in your explanation why Value Gap Sources (Cell I22) do not equal Anticipated Value Gap Per Unit (Cell I7)","Explanation, clarification or additional information if needed:")</f>
        <v>Explanation, clarification or additional information if needed:</v>
      </c>
      <c r="B28" s="498"/>
      <c r="C28" s="498"/>
      <c r="D28" s="498"/>
      <c r="E28" s="498"/>
      <c r="F28" s="498"/>
      <c r="G28" s="498"/>
      <c r="H28" s="499"/>
    </row>
    <row r="29" spans="1:10" ht="84" customHeight="1" thickBot="1" x14ac:dyDescent="0.35">
      <c r="A29" s="500"/>
      <c r="B29" s="501"/>
      <c r="C29" s="501"/>
      <c r="D29" s="501"/>
      <c r="E29" s="501"/>
      <c r="F29" s="501"/>
      <c r="G29" s="501"/>
      <c r="H29" s="502"/>
    </row>
    <row r="32" spans="1:10" hidden="1" x14ac:dyDescent="0.3">
      <c r="B32" s="35" t="s">
        <v>93</v>
      </c>
    </row>
    <row r="33" spans="2:2" hidden="1" x14ac:dyDescent="0.3">
      <c r="B33" s="35" t="s">
        <v>74</v>
      </c>
    </row>
    <row r="34" spans="2:2" hidden="1" x14ac:dyDescent="0.3">
      <c r="B34" s="35" t="s">
        <v>76</v>
      </c>
    </row>
    <row r="35" spans="2:2" hidden="1" x14ac:dyDescent="0.3">
      <c r="B35" s="4" t="s">
        <v>132</v>
      </c>
    </row>
    <row r="36" spans="2:2" hidden="1" x14ac:dyDescent="0.3"/>
  </sheetData>
  <sheetProtection algorithmName="SHA-512" hashValue="lgjh/8Fj4lBT+QPZs+6i4iTxEsiduT8KPR52zGUgGntWrqwpknOdtX1FgOI0o6p/inHT05tVQvt/wk9G3Ixavg==" saltValue="5yfaax7cP9LBe3BjJnKYKw==" spinCount="100000" sheet="1" objects="1" scenarios="1" selectLockedCells="1"/>
  <dataConsolidate/>
  <mergeCells count="20">
    <mergeCell ref="A6:G6"/>
    <mergeCell ref="A1:H1"/>
    <mergeCell ref="A2:H2"/>
    <mergeCell ref="A4:G4"/>
    <mergeCell ref="A5:G5"/>
    <mergeCell ref="A3:H3"/>
    <mergeCell ref="A26:G26"/>
    <mergeCell ref="A28:H28"/>
    <mergeCell ref="A29:H29"/>
    <mergeCell ref="A7:G7"/>
    <mergeCell ref="A23:G23"/>
    <mergeCell ref="A25:G25"/>
    <mergeCell ref="B15:G15"/>
    <mergeCell ref="B16:G16"/>
    <mergeCell ref="B17:G17"/>
    <mergeCell ref="B18:G18"/>
    <mergeCell ref="B19:G19"/>
    <mergeCell ref="B20:G20"/>
    <mergeCell ref="B21:G21"/>
    <mergeCell ref="B22:G22"/>
  </mergeCells>
  <conditionalFormatting sqref="A28">
    <cfRule type="expression" dxfId="1" priority="1" stopIfTrue="1">
      <formula>$H$23&lt;&gt;$H$7</formula>
    </cfRule>
  </conditionalFormatting>
  <dataValidations count="5">
    <dataValidation errorStyle="warning" allowBlank="1" showInputMessage="1" showErrorMessage="1" errorTitle="Sources do not equal Gap" error="Explain in Line 24, below." sqref="H23" xr:uid="{00000000-0002-0000-0400-000002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15:A22" xr:uid="{00000000-0002-0000-0400-000004000000}">
      <formula1>$B$32:$B$35</formula1>
    </dataValidation>
    <dataValidation type="whole" operator="lessThanOrEqual" allowBlank="1" showInputMessage="1" showErrorMessage="1" errorTitle="Request Exceeds Need" error="This request is greater than the stated need. To correct, reduce this request amount or adjust land acquisition expenses listed in the Project Info tab." promptTitle="For CLT Units Only" prompt="Only CLT units are eligible to request Impact Funds for land acquisition, utility connections and demolition. " sqref="H14" xr:uid="{9DF820AC-4BCA-471E-9232-0169CA8D7995}">
      <formula1>H9</formula1>
    </dataValidation>
    <dataValidation type="whole" operator="lessThanOrEqual" allowBlank="1" showInputMessage="1" showErrorMessage="1" errorTitle="Sources not equal to need" error="Value Gap request exceeds need. See cell H6. Reduce request amount or correct Project Info tab." sqref="H13" xr:uid="{6FFC344E-8DBD-4E58-AA0E-BB9193ED27F3}">
      <formula1>H7</formula1>
    </dataValidation>
    <dataValidation type="whole" operator="greaterThanOrEqual" allowBlank="1" showInputMessage="1" showErrorMessage="1" error="Enter whole number only." sqref="H25" xr:uid="{A3B0486D-0D6D-4FAA-86ED-721425612E98}">
      <formula1>1</formula1>
    </dataValidation>
  </dataValidations>
  <printOptions horizontalCentered="1" verticalCentered="1"/>
  <pageMargins left="0.25" right="0.25" top="0.25" bottom="0.25" header="0.25" footer="0.25"/>
  <pageSetup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39997558519241921"/>
  </sheetPr>
  <dimension ref="A1:K49"/>
  <sheetViews>
    <sheetView zoomScaleNormal="100" workbookViewId="0">
      <selection activeCell="F24" sqref="F24"/>
    </sheetView>
  </sheetViews>
  <sheetFormatPr defaultColWidth="9.109375" defaultRowHeight="13.8" x14ac:dyDescent="0.3"/>
  <cols>
    <col min="1" max="1" width="19.88671875" style="146" customWidth="1"/>
    <col min="2" max="2" width="9.109375" style="146" customWidth="1"/>
    <col min="3" max="3" width="26.33203125" style="146" customWidth="1"/>
    <col min="4" max="4" width="14.44140625" style="146" customWidth="1"/>
    <col min="5" max="5" width="18.6640625" style="146" customWidth="1"/>
    <col min="6" max="6" width="21.109375" style="146" customWidth="1"/>
    <col min="7" max="7" width="8.33203125" style="146" customWidth="1"/>
    <col min="8" max="8" width="9.44140625" style="146" customWidth="1"/>
    <col min="9" max="16384" width="9.109375" style="146"/>
  </cols>
  <sheetData>
    <row r="1" spans="1:8" ht="18" x14ac:dyDescent="0.3">
      <c r="A1" s="562" t="s">
        <v>180</v>
      </c>
      <c r="B1" s="563"/>
      <c r="C1" s="563"/>
      <c r="D1" s="563"/>
      <c r="E1" s="563"/>
      <c r="F1" s="564"/>
    </row>
    <row r="2" spans="1:8" ht="19.95" customHeight="1" thickBot="1" x14ac:dyDescent="0.35">
      <c r="A2" s="577" t="s">
        <v>122</v>
      </c>
      <c r="B2" s="578"/>
      <c r="C2" s="578"/>
      <c r="D2" s="578"/>
      <c r="E2" s="578"/>
      <c r="F2" s="579"/>
    </row>
    <row r="3" spans="1:8" ht="124.2" customHeight="1" thickBot="1" x14ac:dyDescent="0.35">
      <c r="A3" s="580" t="s">
        <v>179</v>
      </c>
      <c r="B3" s="581"/>
      <c r="C3" s="581"/>
      <c r="D3" s="581"/>
      <c r="E3" s="581"/>
      <c r="F3" s="582"/>
    </row>
    <row r="4" spans="1:8" s="147" customFormat="1" ht="15" thickBot="1" x14ac:dyDescent="0.35">
      <c r="A4" s="156"/>
      <c r="B4" s="156"/>
      <c r="C4" s="157"/>
    </row>
    <row r="5" spans="1:8" s="148" customFormat="1" ht="18" customHeight="1" thickBot="1" x14ac:dyDescent="0.35">
      <c r="A5" s="532" t="s">
        <v>113</v>
      </c>
      <c r="B5" s="533"/>
      <c r="C5" s="534"/>
      <c r="D5" s="182"/>
      <c r="E5" s="161"/>
      <c r="F5" s="161"/>
    </row>
    <row r="6" spans="1:8" s="148" customFormat="1" ht="18" customHeight="1" x14ac:dyDescent="0.3">
      <c r="A6" s="585" t="s">
        <v>188</v>
      </c>
      <c r="B6" s="586"/>
      <c r="C6" s="317"/>
      <c r="D6" s="182"/>
      <c r="E6" s="161"/>
      <c r="F6" s="161"/>
    </row>
    <row r="7" spans="1:8" s="148" customFormat="1" ht="18" customHeight="1" x14ac:dyDescent="0.3">
      <c r="A7" s="587" t="s">
        <v>189</v>
      </c>
      <c r="B7" s="588"/>
      <c r="C7" s="117">
        <v>0</v>
      </c>
      <c r="D7" s="182"/>
      <c r="E7" s="161"/>
      <c r="F7" s="161"/>
    </row>
    <row r="8" spans="1:8" ht="20.399999999999999" customHeight="1" thickBot="1" x14ac:dyDescent="0.35">
      <c r="A8" s="583" t="s">
        <v>190</v>
      </c>
      <c r="B8" s="584"/>
      <c r="C8" s="318">
        <v>0</v>
      </c>
      <c r="D8" s="160"/>
      <c r="E8" s="160"/>
      <c r="F8" s="149"/>
    </row>
    <row r="9" spans="1:8" s="149" customFormat="1" ht="20.399999999999999" customHeight="1" thickBot="1" x14ac:dyDescent="0.35">
      <c r="A9" s="158"/>
      <c r="B9" s="159"/>
      <c r="C9" s="160"/>
      <c r="D9" s="160"/>
      <c r="E9" s="160"/>
    </row>
    <row r="10" spans="1:8" s="150" customFormat="1" ht="18" customHeight="1" thickBot="1" x14ac:dyDescent="0.35">
      <c r="A10" s="535" t="s">
        <v>191</v>
      </c>
      <c r="B10" s="536"/>
      <c r="C10" s="536"/>
      <c r="D10" s="536"/>
      <c r="E10" s="536"/>
      <c r="F10" s="537"/>
    </row>
    <row r="11" spans="1:8" ht="15.45" customHeight="1" x14ac:dyDescent="0.3">
      <c r="A11" s="568" t="s">
        <v>124</v>
      </c>
      <c r="B11" s="569"/>
      <c r="C11" s="569"/>
      <c r="D11" s="569"/>
      <c r="E11" s="570"/>
      <c r="F11" s="236">
        <f>'1 - Project Info'!G57</f>
        <v>0</v>
      </c>
      <c r="G11" s="151"/>
    </row>
    <row r="12" spans="1:8" ht="15.45" customHeight="1" x14ac:dyDescent="0.3">
      <c r="A12" s="571" t="s">
        <v>80</v>
      </c>
      <c r="B12" s="572"/>
      <c r="C12" s="572"/>
      <c r="D12" s="572"/>
      <c r="E12" s="573"/>
      <c r="F12" s="117">
        <v>0</v>
      </c>
    </row>
    <row r="13" spans="1:8" ht="15.45" customHeight="1" x14ac:dyDescent="0.3">
      <c r="A13" s="574" t="s">
        <v>99</v>
      </c>
      <c r="B13" s="575"/>
      <c r="C13" s="575"/>
      <c r="D13" s="575"/>
      <c r="E13" s="576"/>
      <c r="F13" s="106">
        <f>SUM(F11:F12)</f>
        <v>0</v>
      </c>
    </row>
    <row r="14" spans="1:8" ht="15.45" customHeight="1" thickBot="1" x14ac:dyDescent="0.35">
      <c r="A14" s="538" t="s">
        <v>100</v>
      </c>
      <c r="B14" s="539"/>
      <c r="C14" s="539"/>
      <c r="D14" s="539"/>
      <c r="E14" s="540"/>
      <c r="F14" s="107">
        <f>F13-F18</f>
        <v>0</v>
      </c>
      <c r="G14" s="149"/>
      <c r="H14" s="149"/>
    </row>
    <row r="15" spans="1:8" ht="15" thickBot="1" x14ac:dyDescent="0.35">
      <c r="A15" s="169"/>
      <c r="B15" s="170"/>
      <c r="C15" s="170"/>
      <c r="D15" s="170"/>
      <c r="E15" s="170"/>
      <c r="F15" s="34"/>
    </row>
    <row r="16" spans="1:8" ht="18" customHeight="1" thickBot="1" x14ac:dyDescent="0.35">
      <c r="A16" s="535" t="s">
        <v>192</v>
      </c>
      <c r="B16" s="536"/>
      <c r="C16" s="536"/>
      <c r="D16" s="536"/>
      <c r="E16" s="536"/>
      <c r="F16" s="537"/>
    </row>
    <row r="17" spans="1:7" ht="45" customHeight="1" thickBot="1" x14ac:dyDescent="0.35">
      <c r="A17" s="565" t="s">
        <v>142</v>
      </c>
      <c r="B17" s="566"/>
      <c r="C17" s="566"/>
      <c r="D17" s="566"/>
      <c r="E17" s="566"/>
      <c r="F17" s="567"/>
    </row>
    <row r="18" spans="1:7" ht="14.4" x14ac:dyDescent="0.3">
      <c r="A18" s="162" t="s">
        <v>78</v>
      </c>
      <c r="B18" s="163"/>
      <c r="C18" s="164"/>
      <c r="D18" s="165"/>
      <c r="E18" s="165"/>
      <c r="F18" s="122">
        <v>0</v>
      </c>
    </row>
    <row r="19" spans="1:7" ht="14.4" customHeight="1" x14ac:dyDescent="0.3">
      <c r="A19" s="162" t="s">
        <v>95</v>
      </c>
      <c r="B19" s="163"/>
      <c r="C19" s="164"/>
      <c r="D19" s="165"/>
      <c r="E19" s="165"/>
      <c r="F19" s="105">
        <v>0</v>
      </c>
    </row>
    <row r="20" spans="1:7" ht="14.4" customHeight="1" x14ac:dyDescent="0.3">
      <c r="A20" s="162" t="s">
        <v>81</v>
      </c>
      <c r="B20" s="163"/>
      <c r="C20" s="164"/>
      <c r="D20" s="165"/>
      <c r="E20" s="165"/>
      <c r="F20" s="105">
        <v>0</v>
      </c>
    </row>
    <row r="21" spans="1:7" ht="14.4" customHeight="1" x14ac:dyDescent="0.3">
      <c r="A21" s="166" t="s">
        <v>143</v>
      </c>
      <c r="B21" s="163"/>
      <c r="C21" s="167"/>
      <c r="D21" s="165"/>
      <c r="E21" s="165"/>
      <c r="F21" s="105">
        <v>0</v>
      </c>
    </row>
    <row r="22" spans="1:7" ht="14.4" customHeight="1" x14ac:dyDescent="0.3">
      <c r="A22" s="166" t="s">
        <v>168</v>
      </c>
      <c r="B22" s="163"/>
      <c r="C22" s="167"/>
      <c r="D22" s="165"/>
      <c r="E22" s="333"/>
      <c r="F22" s="105">
        <v>0</v>
      </c>
    </row>
    <row r="23" spans="1:7" ht="14.4" hidden="1" customHeight="1" x14ac:dyDescent="0.3">
      <c r="A23" s="529" t="s">
        <v>97</v>
      </c>
      <c r="B23" s="530"/>
      <c r="C23" s="530"/>
      <c r="D23" s="531"/>
      <c r="E23" s="168"/>
      <c r="F23" s="105">
        <v>0</v>
      </c>
      <c r="G23" s="152" t="s">
        <v>123</v>
      </c>
    </row>
    <row r="24" spans="1:7" ht="14.4" customHeight="1" x14ac:dyDescent="0.3">
      <c r="A24" s="526" t="s">
        <v>98</v>
      </c>
      <c r="B24" s="527"/>
      <c r="C24" s="527"/>
      <c r="D24" s="527"/>
      <c r="E24" s="528"/>
      <c r="F24" s="105">
        <v>0</v>
      </c>
      <c r="G24" s="237" t="s">
        <v>26</v>
      </c>
    </row>
    <row r="25" spans="1:7" ht="15.75" customHeight="1" x14ac:dyDescent="0.3">
      <c r="A25" s="92" t="s">
        <v>93</v>
      </c>
      <c r="B25" s="509" t="s">
        <v>94</v>
      </c>
      <c r="C25" s="510"/>
      <c r="D25" s="510"/>
      <c r="E25" s="541"/>
      <c r="F25" s="105">
        <v>0</v>
      </c>
      <c r="G25" s="153"/>
    </row>
    <row r="26" spans="1:7" ht="15.75" customHeight="1" x14ac:dyDescent="0.3">
      <c r="A26" s="92" t="s">
        <v>93</v>
      </c>
      <c r="B26" s="509" t="s">
        <v>94</v>
      </c>
      <c r="C26" s="510"/>
      <c r="D26" s="510"/>
      <c r="E26" s="541"/>
      <c r="F26" s="105">
        <v>0</v>
      </c>
      <c r="G26" s="153"/>
    </row>
    <row r="27" spans="1:7" ht="15.75" customHeight="1" x14ac:dyDescent="0.3">
      <c r="A27" s="92" t="s">
        <v>93</v>
      </c>
      <c r="B27" s="509" t="s">
        <v>94</v>
      </c>
      <c r="C27" s="510"/>
      <c r="D27" s="510"/>
      <c r="E27" s="541"/>
      <c r="F27" s="105">
        <v>0</v>
      </c>
      <c r="G27" s="153"/>
    </row>
    <row r="28" spans="1:7" ht="15.75" customHeight="1" x14ac:dyDescent="0.3">
      <c r="A28" s="92" t="s">
        <v>93</v>
      </c>
      <c r="B28" s="509" t="s">
        <v>94</v>
      </c>
      <c r="C28" s="510"/>
      <c r="D28" s="510"/>
      <c r="E28" s="541"/>
      <c r="F28" s="105">
        <v>0</v>
      </c>
      <c r="G28" s="153"/>
    </row>
    <row r="29" spans="1:7" ht="15.75" customHeight="1" x14ac:dyDescent="0.3">
      <c r="A29" s="92" t="s">
        <v>93</v>
      </c>
      <c r="B29" s="509" t="s">
        <v>94</v>
      </c>
      <c r="C29" s="510"/>
      <c r="D29" s="510"/>
      <c r="E29" s="541"/>
      <c r="F29" s="105">
        <v>0</v>
      </c>
      <c r="G29" s="153"/>
    </row>
    <row r="30" spans="1:7" ht="15.75" customHeight="1" x14ac:dyDescent="0.3">
      <c r="A30" s="92" t="s">
        <v>93</v>
      </c>
      <c r="B30" s="509" t="s">
        <v>94</v>
      </c>
      <c r="C30" s="510"/>
      <c r="D30" s="510"/>
      <c r="E30" s="541"/>
      <c r="F30" s="105">
        <v>0</v>
      </c>
      <c r="G30" s="153"/>
    </row>
    <row r="31" spans="1:7" ht="15.75" customHeight="1" x14ac:dyDescent="0.3">
      <c r="A31" s="92" t="s">
        <v>93</v>
      </c>
      <c r="B31" s="509" t="s">
        <v>94</v>
      </c>
      <c r="C31" s="510"/>
      <c r="D31" s="510"/>
      <c r="E31" s="541"/>
      <c r="F31" s="105">
        <v>0</v>
      </c>
      <c r="G31" s="153"/>
    </row>
    <row r="32" spans="1:7" ht="15.75" customHeight="1" thickBot="1" x14ac:dyDescent="0.35">
      <c r="A32" s="92" t="s">
        <v>93</v>
      </c>
      <c r="B32" s="509" t="s">
        <v>94</v>
      </c>
      <c r="C32" s="510"/>
      <c r="D32" s="510"/>
      <c r="E32" s="541"/>
      <c r="F32" s="123">
        <v>0</v>
      </c>
      <c r="G32" s="153"/>
    </row>
    <row r="33" spans="1:11" ht="18" customHeight="1" thickBot="1" x14ac:dyDescent="0.35">
      <c r="A33" s="549" t="s">
        <v>88</v>
      </c>
      <c r="B33" s="550"/>
      <c r="C33" s="550"/>
      <c r="D33" s="550"/>
      <c r="E33" s="316"/>
      <c r="F33" s="113">
        <f>SUM(F19:F32)</f>
        <v>0</v>
      </c>
      <c r="G33" s="154" t="str">
        <f>IF(F33&gt;F14,"Please check figures; Contributions exceed Anticipated Affordability Gap",IF(F33&lt;F14,"There are not enough sources to cover the Anticipated Affordability Gap. Please ensure all Affordability Gap Contributions are entered in Cells F16-F29",""))</f>
        <v/>
      </c>
    </row>
    <row r="34" spans="1:11" ht="18" customHeight="1" thickBot="1" x14ac:dyDescent="0.35">
      <c r="A34" s="545" t="s">
        <v>101</v>
      </c>
      <c r="B34" s="546"/>
      <c r="C34" s="546"/>
      <c r="D34" s="546"/>
      <c r="E34" s="171"/>
      <c r="F34" s="79"/>
      <c r="G34" s="153" t="str">
        <f>IF(F34=0,"Be sure to enter a number here","")</f>
        <v>Be sure to enter a number here</v>
      </c>
    </row>
    <row r="35" spans="1:11" ht="45" customHeight="1" thickBot="1" x14ac:dyDescent="0.35">
      <c r="A35" s="547" t="s">
        <v>144</v>
      </c>
      <c r="B35" s="548"/>
      <c r="C35" s="548"/>
      <c r="D35" s="548"/>
      <c r="E35" s="186"/>
      <c r="F35" s="72">
        <f>(F21)*F34</f>
        <v>0</v>
      </c>
      <c r="G35" s="155"/>
      <c r="H35" s="149"/>
    </row>
    <row r="36" spans="1:11" ht="15" thickBot="1" x14ac:dyDescent="0.35">
      <c r="A36" s="172"/>
      <c r="B36" s="172"/>
      <c r="C36" s="172"/>
      <c r="D36" s="172"/>
      <c r="E36" s="172"/>
      <c r="F36" s="121"/>
      <c r="G36" s="155"/>
      <c r="H36" s="149"/>
    </row>
    <row r="37" spans="1:11" ht="18" customHeight="1" thickBot="1" x14ac:dyDescent="0.35">
      <c r="A37" s="535" t="s">
        <v>193</v>
      </c>
      <c r="B37" s="536"/>
      <c r="C37" s="536"/>
      <c r="D37" s="536"/>
      <c r="E37" s="536"/>
      <c r="F37" s="537"/>
      <c r="G37" s="155"/>
      <c r="H37" s="149"/>
    </row>
    <row r="38" spans="1:11" ht="18" customHeight="1" x14ac:dyDescent="0.3">
      <c r="A38" s="553" t="s">
        <v>115</v>
      </c>
      <c r="B38" s="554"/>
      <c r="C38" s="554"/>
      <c r="D38" s="554"/>
      <c r="E38" s="555"/>
      <c r="F38" s="129">
        <v>0</v>
      </c>
      <c r="G38" s="155"/>
      <c r="H38" s="149"/>
    </row>
    <row r="39" spans="1:11" ht="18" customHeight="1" thickBot="1" x14ac:dyDescent="0.35">
      <c r="A39" s="556" t="s">
        <v>116</v>
      </c>
      <c r="B39" s="557"/>
      <c r="C39" s="557"/>
      <c r="D39" s="557"/>
      <c r="E39" s="558"/>
      <c r="F39" s="238">
        <f>F34</f>
        <v>0</v>
      </c>
      <c r="H39" s="149"/>
    </row>
    <row r="40" spans="1:11" ht="46.95" customHeight="1" thickBot="1" x14ac:dyDescent="0.35">
      <c r="A40" s="559" t="s">
        <v>121</v>
      </c>
      <c r="B40" s="560"/>
      <c r="C40" s="560"/>
      <c r="D40" s="560"/>
      <c r="E40" s="561"/>
      <c r="F40" s="128">
        <f>F38*F39</f>
        <v>0</v>
      </c>
      <c r="G40" s="551" t="s">
        <v>120</v>
      </c>
      <c r="H40" s="552"/>
      <c r="I40" s="552"/>
      <c r="J40" s="552"/>
      <c r="K40" s="552"/>
    </row>
    <row r="41" spans="1:11" ht="14.4" thickBot="1" x14ac:dyDescent="0.35">
      <c r="A41" s="173"/>
      <c r="B41" s="173"/>
      <c r="C41" s="173"/>
      <c r="D41" s="173"/>
      <c r="E41" s="174"/>
      <c r="F41" s="149"/>
    </row>
    <row r="42" spans="1:11" ht="30" customHeight="1" thickBot="1" x14ac:dyDescent="0.35">
      <c r="A42" s="542" t="s">
        <v>145</v>
      </c>
      <c r="B42" s="543"/>
      <c r="C42" s="543"/>
      <c r="D42" s="543"/>
      <c r="E42" s="543"/>
      <c r="F42" s="544"/>
    </row>
    <row r="43" spans="1:11" ht="84" customHeight="1" thickBot="1" x14ac:dyDescent="0.35">
      <c r="A43" s="446" t="s">
        <v>62</v>
      </c>
      <c r="B43" s="447"/>
      <c r="C43" s="447"/>
      <c r="D43" s="447"/>
      <c r="E43" s="447"/>
      <c r="F43" s="448"/>
    </row>
    <row r="46" spans="1:11" hidden="1" x14ac:dyDescent="0.3">
      <c r="B46" s="146" t="s">
        <v>93</v>
      </c>
    </row>
    <row r="47" spans="1:11" hidden="1" x14ac:dyDescent="0.3">
      <c r="B47" s="146" t="s">
        <v>74</v>
      </c>
    </row>
    <row r="48" spans="1:11" hidden="1" x14ac:dyDescent="0.3">
      <c r="B48" s="146" t="s">
        <v>76</v>
      </c>
    </row>
    <row r="49" spans="2:2" hidden="1" x14ac:dyDescent="0.3">
      <c r="B49" s="146" t="s">
        <v>132</v>
      </c>
    </row>
  </sheetData>
  <sheetProtection algorithmName="SHA-512" hashValue="+l8fDoe7EwGEmyge6M4cL4dwNrfcI4+vXmYbsEmFQGvj3qf3eO0xuY+rr9ol8PfPjXA3yUgzj3MDWwIQ/svVqQ==" saltValue="wHvmZyn3e7B2mYFyQqBEhw==" spinCount="100000" sheet="1" objects="1" scenarios="1" selectLockedCells="1"/>
  <mergeCells count="34">
    <mergeCell ref="A1:F1"/>
    <mergeCell ref="A17:F17"/>
    <mergeCell ref="A11:E11"/>
    <mergeCell ref="A12:E12"/>
    <mergeCell ref="A13:E13"/>
    <mergeCell ref="A2:F2"/>
    <mergeCell ref="A3:F3"/>
    <mergeCell ref="A8:B8"/>
    <mergeCell ref="A6:B6"/>
    <mergeCell ref="A7:B7"/>
    <mergeCell ref="G40:K40"/>
    <mergeCell ref="A38:E38"/>
    <mergeCell ref="A39:E39"/>
    <mergeCell ref="A37:F37"/>
    <mergeCell ref="A40:E40"/>
    <mergeCell ref="A42:F42"/>
    <mergeCell ref="A43:F43"/>
    <mergeCell ref="A34:D34"/>
    <mergeCell ref="A35:D35"/>
    <mergeCell ref="A33:D33"/>
    <mergeCell ref="B25:E25"/>
    <mergeCell ref="B26:E26"/>
    <mergeCell ref="B32:E32"/>
    <mergeCell ref="B27:E27"/>
    <mergeCell ref="B28:E28"/>
    <mergeCell ref="B29:E29"/>
    <mergeCell ref="B30:E30"/>
    <mergeCell ref="B31:E31"/>
    <mergeCell ref="A24:E24"/>
    <mergeCell ref="A23:D23"/>
    <mergeCell ref="A5:C5"/>
    <mergeCell ref="A10:F10"/>
    <mergeCell ref="A16:F16"/>
    <mergeCell ref="A14:E14"/>
  </mergeCells>
  <conditionalFormatting sqref="A42">
    <cfRule type="expression" dxfId="0" priority="1" stopIfTrue="1">
      <formula>#REF!&lt;&gt;$F$14</formula>
    </cfRule>
  </conditionalFormatting>
  <dataValidations count="8">
    <dataValidation errorStyle="information" allowBlank="1" showInputMessage="1" showErrorMessage="1" errorTitle="Check Leverage Worksheet" error="Please choose from the sources entered on the Leverage and Cost Containment Worksheet. If you want to enter a Source not seen here, you may need to first enter it on the  Leverage and Cost Containment Worksheet." sqref="A23:E23" xr:uid="{00000000-0002-0000-0500-000000000000}"/>
    <dataValidation allowBlank="1" showInputMessage="1" showErrorMessage="1" prompt="Use Line 17 on Affordability Gap worksheet" sqref="A18" xr:uid="{00000000-0002-0000-0500-000001000000}"/>
    <dataValidation type="list" allowBlank="1" showErrorMessage="1" prompt="Delete committed/pending source fields that are not used. Select source fields A-D, right click delete, &quot;shift cells up&quot; option. If you need to add another source field: select A-D, right click to insert, &quot;shift cells down&quot; option." sqref="A25:A32" xr:uid="{00000000-0002-0000-0500-000002000000}">
      <formula1>$B$46:$B$49</formula1>
    </dataValidation>
    <dataValidation type="whole" operator="lessThanOrEqual" allowBlank="1" showInputMessage="1" showErrorMessage="1" errorTitle="Cannot exceed cell F31" error="Total units requesting Administration Fee but cannot exceed the total number of units requesting Affordability Gap in cell F31." sqref="F39" xr:uid="{3B008706-498C-4789-BB7B-DF7C599D4C51}">
      <formula1>F34</formula1>
    </dataValidation>
    <dataValidation allowBlank="1" sqref="F40" xr:uid="{C7D65C80-C56E-438B-BDBA-E5A63F42CED1}"/>
    <dataValidation type="whole" operator="greaterThanOrEqual" allowBlank="1" showInputMessage="1" showErrorMessage="1" error="Enter whole number only." sqref="C6:C8 F18:F24" xr:uid="{8D106D90-9D47-4C0A-9902-B5DE4CB5AE47}">
      <formula1>-1</formula1>
    </dataValidation>
    <dataValidation type="whole" operator="greaterThanOrEqual" allowBlank="1" showInputMessage="1" showErrorMessage="1" error="Enter whole number." sqref="F34" xr:uid="{BFB5966A-D344-410B-B3B9-1A2D9CC239FE}">
      <formula1>0</formula1>
    </dataValidation>
    <dataValidation type="whole" errorStyle="warning" allowBlank="1" showInputMessage="1" showErrorMessage="1" errorTitle="Admin Fee exceeds $1,000" error="Minnesota Housing allows an Administration Fee of $1,000/unit to be paid from Impact Fund dollars. If requesting an amount greater than $1,000/unit, provide your justification in the application narrative." prompt="Minnesota Housing allows an Administration Fee of $1,000/unit to be paid from Impact Fund dollars. If requesting an amount greater than $1,000/unit, provide your justification in the application narrative." sqref="F38" xr:uid="{BE94CD9A-2413-4F70-8864-1FA46A8F7D1D}">
      <formula1>0</formula1>
      <formula2>1000</formula2>
    </dataValidation>
  </dataValidations>
  <hyperlinks>
    <hyperlink ref="G24" r:id="rId1" xr:uid="{00000000-0004-0000-0500-000000000000}"/>
  </hyperlinks>
  <printOptions horizontalCentered="1"/>
  <pageMargins left="0.7" right="0.7" top="0.75" bottom="0.75" header="0.3" footer="0.3"/>
  <pageSetup scale="63" orientation="portrait" verticalDpi="36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SUMMARY</vt:lpstr>
      <vt:lpstr>1 - Sources and Uses</vt:lpstr>
      <vt:lpstr>1 - Project Info</vt:lpstr>
      <vt:lpstr>1 - Leverage</vt:lpstr>
      <vt:lpstr>1 - Value Gap</vt:lpstr>
      <vt:lpstr>1 - Aff Gap</vt:lpstr>
      <vt:lpstr>'1 - Aff Gap'!Print_Area</vt:lpstr>
      <vt:lpstr>'1 - Leverage'!Print_Area</vt:lpstr>
      <vt:lpstr>'1 - Project Info'!Print_Area</vt:lpstr>
      <vt:lpstr>'1 - Sources and Uses'!Print_Area</vt:lpstr>
      <vt:lpstr>'1 - Value Gap'!Print_Area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Dyer, Sam (He/Him/His) (MHFA)</cp:lastModifiedBy>
  <cp:lastPrinted>2023-04-06T19:37:11Z</cp:lastPrinted>
  <dcterms:created xsi:type="dcterms:W3CDTF">2011-02-11T19:30:46Z</dcterms:created>
  <dcterms:modified xsi:type="dcterms:W3CDTF">2026-04-01T14:47:26Z</dcterms:modified>
</cp:coreProperties>
</file>